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S:\Планово-экономический отдел\Инвестиции\ИП 2025-2028 с корректировкой 2025\4-На отправку в ЦА и РСТ, Минугля 17.04.2025\"/>
    </mc:Choice>
  </mc:AlternateContent>
  <xr:revisionPtr revIDLastSave="0" documentId="13_ncr:1_{F2926BFE-8A68-45D7-9150-DCE13D42AC5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Приложение 1" sheetId="1" r:id="rId1"/>
    <sheet name="Приложение 2" sheetId="2" r:id="rId2"/>
    <sheet name="Приложение 3" sheetId="3" r:id="rId3"/>
    <sheet name="Приложение 4" sheetId="4" r:id="rId4"/>
    <sheet name="Приложение 5" sheetId="5" r:id="rId5"/>
    <sheet name="3" sheetId="6" state="hidden" r:id="rId6"/>
    <sheet name="5" sheetId="7" state="hidden" r:id="rId7"/>
    <sheet name="6" sheetId="8" state="hidden" r:id="rId8"/>
  </sheets>
  <definedNames>
    <definedName name="Print_Titles" localSheetId="5">'3'!$11:$14</definedName>
    <definedName name="Print_Titles" localSheetId="0">'Приложение 1'!$A:$B</definedName>
    <definedName name="Print_Titles" localSheetId="1">'Приложение 2'!$A:$B</definedName>
    <definedName name="Print_Titles" localSheetId="2">'Приложение 3'!$A:$B</definedName>
    <definedName name="Print_Titles" localSheetId="3">'Приложение 4'!$A:$B</definedName>
    <definedName name="_xlnm.Print_Area" localSheetId="5">'3'!$A$1:$AW$20</definedName>
    <definedName name="_xlnm.Print_Area" localSheetId="6">'5'!$A$1:$AL$20</definedName>
    <definedName name="_xlnm.Print_Area" localSheetId="7">'6'!$A$1:$U$24</definedName>
    <definedName name="_xlnm.Print_Area" localSheetId="0">'Приложение 1'!$A$1:$BI$53</definedName>
    <definedName name="_xlnm.Print_Area" localSheetId="1">'Приложение 2'!$A$1:$AE$58</definedName>
    <definedName name="_xlnm.Print_Area" localSheetId="2">'Приложение 3'!$A$1:$BP$63</definedName>
    <definedName name="_xlnm.Print_Area" localSheetId="3">'Приложение 4'!$A$1:$CB$61</definedName>
    <definedName name="_xlnm.Print_Area" localSheetId="4">'Приложение 5'!$A$1:$L$66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4" i="5" l="1"/>
  <c r="I74" i="5"/>
  <c r="G74" i="5"/>
  <c r="L77" i="5"/>
  <c r="K77" i="5"/>
  <c r="L76" i="5"/>
  <c r="K76" i="5"/>
  <c r="L73" i="5"/>
  <c r="K73" i="5"/>
  <c r="L71" i="5"/>
  <c r="K71" i="5"/>
  <c r="BH42" i="1"/>
  <c r="BH18" i="1" l="1"/>
  <c r="BE18" i="1"/>
  <c r="J18" i="1"/>
  <c r="K18" i="1"/>
  <c r="AE28" i="2" l="1"/>
  <c r="AD28" i="2"/>
  <c r="AE15" i="2"/>
  <c r="AD15" i="2"/>
  <c r="G15" i="2"/>
  <c r="W44" i="2"/>
  <c r="W45" i="2"/>
  <c r="W46" i="2"/>
  <c r="W35" i="2"/>
  <c r="CB38" i="4" l="1"/>
  <c r="BU34" i="4"/>
  <c r="BJ39" i="3"/>
  <c r="BJ40" i="3"/>
  <c r="BJ41" i="3"/>
  <c r="BJ42" i="3"/>
  <c r="BJ43" i="3"/>
  <c r="BJ44" i="3"/>
  <c r="BJ45" i="3"/>
  <c r="BJ46" i="3"/>
  <c r="BJ47" i="3"/>
  <c r="BJ48" i="3"/>
  <c r="BJ38" i="3"/>
  <c r="BJ35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19" i="3"/>
  <c r="BJ17" i="3"/>
  <c r="BC39" i="3"/>
  <c r="BC40" i="3"/>
  <c r="BC41" i="3"/>
  <c r="BC42" i="3"/>
  <c r="BC43" i="3"/>
  <c r="BC44" i="3"/>
  <c r="BC45" i="3"/>
  <c r="BC46" i="3"/>
  <c r="BC47" i="3"/>
  <c r="BC48" i="3"/>
  <c r="BC38" i="3"/>
  <c r="BC35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17" i="3"/>
  <c r="BC19" i="3"/>
  <c r="BH46" i="1"/>
  <c r="BH33" i="1"/>
  <c r="BH37" i="1"/>
  <c r="BH38" i="1"/>
  <c r="BH39" i="1"/>
  <c r="BH40" i="1"/>
  <c r="BH41" i="1"/>
  <c r="BH43" i="1"/>
  <c r="BH44" i="1"/>
  <c r="BH45" i="1"/>
  <c r="BH36" i="1"/>
  <c r="BH31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17" i="1"/>
  <c r="BH15" i="1"/>
  <c r="BE15" i="1" s="1"/>
  <c r="J15" i="1" s="1"/>
  <c r="K15" i="1" s="1"/>
  <c r="BC15" i="1"/>
  <c r="BC37" i="1"/>
  <c r="BC38" i="1"/>
  <c r="BC39" i="1"/>
  <c r="BC40" i="1"/>
  <c r="BC41" i="1"/>
  <c r="BC42" i="1"/>
  <c r="BC43" i="1"/>
  <c r="BC44" i="1"/>
  <c r="BC45" i="1"/>
  <c r="BC46" i="1"/>
  <c r="BC36" i="1"/>
  <c r="BC33" i="1"/>
  <c r="BC18" i="1"/>
  <c r="AZ18" i="1" s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17" i="1"/>
  <c r="AE34" i="4"/>
  <c r="CB34" i="4" s="1"/>
  <c r="P15" i="1" l="1"/>
  <c r="N15" i="1"/>
  <c r="AE37" i="4"/>
  <c r="Y32" i="1" l="1"/>
  <c r="AS37" i="4" l="1"/>
  <c r="AS39" i="4" l="1"/>
  <c r="AS40" i="4"/>
  <c r="M73" i="5" l="1"/>
  <c r="AZ46" i="1" l="1"/>
  <c r="G46" i="1" s="1"/>
  <c r="H46" i="1" s="1"/>
  <c r="AZ45" i="1"/>
  <c r="G45" i="1" s="1"/>
  <c r="H45" i="1" s="1"/>
  <c r="AZ44" i="1"/>
  <c r="G44" i="1" s="1"/>
  <c r="H44" i="1" s="1"/>
  <c r="AZ43" i="1"/>
  <c r="G43" i="1" s="1"/>
  <c r="H43" i="1" s="1"/>
  <c r="AZ42" i="1"/>
  <c r="G42" i="1" s="1"/>
  <c r="H42" i="1" s="1"/>
  <c r="AZ41" i="1"/>
  <c r="G41" i="1" s="1"/>
  <c r="H41" i="1" s="1"/>
  <c r="AZ40" i="1"/>
  <c r="G40" i="1" s="1"/>
  <c r="H40" i="1" s="1"/>
  <c r="AZ33" i="1"/>
  <c r="G33" i="1" s="1"/>
  <c r="AZ31" i="1"/>
  <c r="G31" i="1" s="1"/>
  <c r="H31" i="1" s="1"/>
  <c r="AZ30" i="1"/>
  <c r="G30" i="1" s="1"/>
  <c r="H30" i="1" s="1"/>
  <c r="AZ29" i="1"/>
  <c r="G29" i="1" s="1"/>
  <c r="H29" i="1" s="1"/>
  <c r="AZ28" i="1"/>
  <c r="G28" i="1" s="1"/>
  <c r="H28" i="1" s="1"/>
  <c r="AZ27" i="1"/>
  <c r="G27" i="1" s="1"/>
  <c r="H27" i="1" s="1"/>
  <c r="AZ26" i="1"/>
  <c r="G26" i="1" s="1"/>
  <c r="H26" i="1" s="1"/>
  <c r="AZ25" i="1"/>
  <c r="G25" i="1" s="1"/>
  <c r="H25" i="1" s="1"/>
  <c r="AZ24" i="1"/>
  <c r="G24" i="1" s="1"/>
  <c r="H24" i="1" s="1"/>
  <c r="AZ23" i="1"/>
  <c r="G23" i="1" s="1"/>
  <c r="H23" i="1" s="1"/>
  <c r="AZ22" i="1"/>
  <c r="G22" i="1" s="1"/>
  <c r="H22" i="1" s="1"/>
  <c r="AZ21" i="1"/>
  <c r="G21" i="1" s="1"/>
  <c r="H21" i="1" s="1"/>
  <c r="AZ20" i="1"/>
  <c r="G20" i="1" s="1"/>
  <c r="H20" i="1" s="1"/>
  <c r="AZ19" i="1"/>
  <c r="G19" i="1" s="1"/>
  <c r="H19" i="1" s="1"/>
  <c r="G18" i="1"/>
  <c r="H18" i="1" s="1"/>
  <c r="AZ17" i="1"/>
  <c r="M30" i="1" l="1"/>
  <c r="O30" i="1"/>
  <c r="M23" i="1"/>
  <c r="O23" i="1"/>
  <c r="M24" i="1"/>
  <c r="O24" i="1"/>
  <c r="G17" i="1"/>
  <c r="H17" i="1" s="1"/>
  <c r="M25" i="1"/>
  <c r="O25" i="1"/>
  <c r="M40" i="1"/>
  <c r="O40" i="1"/>
  <c r="M22" i="1"/>
  <c r="O22" i="1"/>
  <c r="M45" i="1"/>
  <c r="O45" i="1"/>
  <c r="M31" i="1"/>
  <c r="O31" i="1"/>
  <c r="M46" i="1"/>
  <c r="O46" i="1"/>
  <c r="M18" i="1"/>
  <c r="O18" i="1"/>
  <c r="M41" i="1"/>
  <c r="O41" i="1"/>
  <c r="M42" i="1"/>
  <c r="O42" i="1"/>
  <c r="M20" i="1"/>
  <c r="O20" i="1"/>
  <c r="M28" i="1"/>
  <c r="O28" i="1"/>
  <c r="M43" i="1"/>
  <c r="O43" i="1"/>
  <c r="M26" i="1"/>
  <c r="O26" i="1"/>
  <c r="M19" i="1"/>
  <c r="O19" i="1"/>
  <c r="M27" i="1"/>
  <c r="O27" i="1"/>
  <c r="M21" i="1"/>
  <c r="O21" i="1"/>
  <c r="M29" i="1"/>
  <c r="O29" i="1"/>
  <c r="M44" i="1"/>
  <c r="O44" i="1"/>
  <c r="AV16" i="3"/>
  <c r="AO16" i="3"/>
  <c r="AH16" i="3"/>
  <c r="AA16" i="3"/>
  <c r="T16" i="3"/>
  <c r="BI14" i="1"/>
  <c r="BG14" i="1"/>
  <c r="BF14" i="1"/>
  <c r="BD14" i="1"/>
  <c r="BB14" i="1"/>
  <c r="BA14" i="1"/>
  <c r="AY14" i="1"/>
  <c r="AW14" i="1"/>
  <c r="AV14" i="1"/>
  <c r="AT14" i="1"/>
  <c r="AR14" i="1"/>
  <c r="AQ14" i="1"/>
  <c r="AO14" i="1"/>
  <c r="AM14" i="1"/>
  <c r="AL14" i="1"/>
  <c r="AJ14" i="1"/>
  <c r="AH14" i="1"/>
  <c r="AG14" i="1"/>
  <c r="AE14" i="1"/>
  <c r="AC14" i="1"/>
  <c r="AB14" i="1"/>
  <c r="Z14" i="1"/>
  <c r="X14" i="1"/>
  <c r="W14" i="1"/>
  <c r="U14" i="1"/>
  <c r="S14" i="1"/>
  <c r="R14" i="1"/>
  <c r="M17" i="1" l="1"/>
  <c r="O17" i="1"/>
  <c r="G16" i="1"/>
  <c r="AE41" i="4"/>
  <c r="V14" i="2" l="1"/>
  <c r="U14" i="2"/>
  <c r="T14" i="2"/>
  <c r="S14" i="2"/>
  <c r="R14" i="2"/>
  <c r="P14" i="2"/>
  <c r="O14" i="2"/>
  <c r="M14" i="2"/>
  <c r="K14" i="2"/>
  <c r="J14" i="2"/>
  <c r="BN26" i="4" l="1"/>
  <c r="AE33" i="4"/>
  <c r="BN32" i="4" l="1"/>
  <c r="AC31" i="2" s="1"/>
  <c r="AW33" i="3" s="1"/>
  <c r="BB33" i="3" s="1"/>
  <c r="BG32" i="4"/>
  <c r="AB31" i="2" s="1"/>
  <c r="AP33" i="3" s="1"/>
  <c r="AU33" i="3" s="1"/>
  <c r="AZ32" i="4"/>
  <c r="AA31" i="2" s="1"/>
  <c r="AI33" i="3" s="1"/>
  <c r="AN33" i="3" s="1"/>
  <c r="AS32" i="4"/>
  <c r="AL32" i="4"/>
  <c r="Y31" i="2" s="1"/>
  <c r="U33" i="3" s="1"/>
  <c r="BE31" i="1"/>
  <c r="J31" i="1" s="1"/>
  <c r="K31" i="1" s="1"/>
  <c r="AU31" i="1"/>
  <c r="AP31" i="1"/>
  <c r="AK31" i="1"/>
  <c r="AF31" i="1"/>
  <c r="V31" i="1"/>
  <c r="Q31" i="1"/>
  <c r="X32" i="4" s="1"/>
  <c r="W31" i="2" s="1"/>
  <c r="U32" i="3"/>
  <c r="BN31" i="4"/>
  <c r="AC30" i="2" s="1"/>
  <c r="AW32" i="3" s="1"/>
  <c r="BB32" i="3" s="1"/>
  <c r="BG31" i="4"/>
  <c r="AB30" i="2" s="1"/>
  <c r="AP32" i="3" s="1"/>
  <c r="AU32" i="3" s="1"/>
  <c r="AZ31" i="4"/>
  <c r="AA30" i="2" s="1"/>
  <c r="AI32" i="3" s="1"/>
  <c r="AN32" i="3" s="1"/>
  <c r="AS31" i="4"/>
  <c r="AL31" i="4"/>
  <c r="Y30" i="2" s="1"/>
  <c r="Y16" i="1"/>
  <c r="Y14" i="1" s="1"/>
  <c r="Y35" i="1"/>
  <c r="BN44" i="4"/>
  <c r="BG44" i="4"/>
  <c r="AS44" i="4"/>
  <c r="BE30" i="1"/>
  <c r="J30" i="1" s="1"/>
  <c r="K30" i="1" s="1"/>
  <c r="AU30" i="1"/>
  <c r="AP30" i="1"/>
  <c r="AK30" i="1"/>
  <c r="AF30" i="1"/>
  <c r="V30" i="1"/>
  <c r="AE31" i="4" s="1"/>
  <c r="Q30" i="1"/>
  <c r="X31" i="4" s="1"/>
  <c r="W30" i="2" s="1"/>
  <c r="CB32" i="4" l="1"/>
  <c r="P30" i="1"/>
  <c r="N30" i="1"/>
  <c r="CB44" i="4"/>
  <c r="N31" i="1"/>
  <c r="P31" i="1"/>
  <c r="G33" i="3"/>
  <c r="AD31" i="2"/>
  <c r="G31" i="2" s="1"/>
  <c r="BU32" i="4"/>
  <c r="J32" i="4" s="1"/>
  <c r="BU31" i="4"/>
  <c r="J31" i="4" s="1"/>
  <c r="Z30" i="2"/>
  <c r="AB32" i="3" s="1"/>
  <c r="AG32" i="3" s="1"/>
  <c r="CB31" i="4"/>
  <c r="Q31" i="4" s="1"/>
  <c r="G32" i="3"/>
  <c r="AD30" i="2"/>
  <c r="I30" i="2" s="1"/>
  <c r="X30" i="2"/>
  <c r="X31" i="2"/>
  <c r="N33" i="3" s="1"/>
  <c r="S33" i="3" s="1"/>
  <c r="Q32" i="4"/>
  <c r="Z31" i="2"/>
  <c r="Z33" i="3"/>
  <c r="Z32" i="3"/>
  <c r="AB33" i="3" l="1"/>
  <c r="AE31" i="2"/>
  <c r="N31" i="2" s="1"/>
  <c r="E33" i="3" s="1"/>
  <c r="L32" i="3"/>
  <c r="BD32" i="3"/>
  <c r="BI32" i="3" s="1"/>
  <c r="N32" i="3"/>
  <c r="S32" i="3" s="1"/>
  <c r="AE30" i="2"/>
  <c r="N30" i="2" s="1"/>
  <c r="Q30" i="2" s="1"/>
  <c r="L33" i="3"/>
  <c r="BD33" i="3"/>
  <c r="BI33" i="3" s="1"/>
  <c r="G30" i="2"/>
  <c r="I31" i="2"/>
  <c r="L31" i="2" s="1"/>
  <c r="L30" i="2"/>
  <c r="D32" i="3"/>
  <c r="D33" i="3" l="1"/>
  <c r="H30" i="2"/>
  <c r="AG33" i="3"/>
  <c r="BK33" i="3"/>
  <c r="BP33" i="3" s="1"/>
  <c r="E32" i="3"/>
  <c r="BK32" i="3"/>
  <c r="BP32" i="3" s="1"/>
  <c r="Q31" i="2"/>
  <c r="H31" i="2"/>
  <c r="AX32" i="1"/>
  <c r="AS32" i="1"/>
  <c r="AI32" i="1"/>
  <c r="BE27" i="1"/>
  <c r="J27" i="1" s="1"/>
  <c r="K27" i="1" s="1"/>
  <c r="BN25" i="4"/>
  <c r="AC25" i="2"/>
  <c r="AW27" i="3" s="1"/>
  <c r="BB27" i="3" s="1"/>
  <c r="BN27" i="4"/>
  <c r="BN28" i="4"/>
  <c r="BE25" i="1"/>
  <c r="J25" i="1" s="1"/>
  <c r="K25" i="1" s="1"/>
  <c r="L20" i="3"/>
  <c r="AC46" i="2"/>
  <c r="AW48" i="3" s="1"/>
  <c r="BB48" i="3" s="1"/>
  <c r="U48" i="3"/>
  <c r="X46" i="2"/>
  <c r="N48" i="3" s="1"/>
  <c r="S48" i="3" s="1"/>
  <c r="G48" i="3"/>
  <c r="L48" i="3" s="1"/>
  <c r="E46" i="2"/>
  <c r="AS46" i="4"/>
  <c r="CB46" i="4" s="1"/>
  <c r="BG47" i="4"/>
  <c r="CB47" i="4" s="1"/>
  <c r="AZ47" i="4"/>
  <c r="AA46" i="2" s="1"/>
  <c r="AL47" i="4"/>
  <c r="Y46" i="2" s="1"/>
  <c r="X47" i="4"/>
  <c r="BG46" i="4"/>
  <c r="BE46" i="1"/>
  <c r="J46" i="1" s="1"/>
  <c r="K46" i="1" s="1"/>
  <c r="AU46" i="1"/>
  <c r="AP46" i="1"/>
  <c r="AK46" i="1"/>
  <c r="AF46" i="1"/>
  <c r="V46" i="1"/>
  <c r="U27" i="3"/>
  <c r="D25" i="2"/>
  <c r="BG26" i="4"/>
  <c r="AB25" i="2" s="1"/>
  <c r="AP27" i="3" s="1"/>
  <c r="AU27" i="3" s="1"/>
  <c r="AZ26" i="4"/>
  <c r="AA25" i="2" s="1"/>
  <c r="AI27" i="3" s="1"/>
  <c r="AN27" i="3" s="1"/>
  <c r="AS26" i="4"/>
  <c r="AL26" i="4"/>
  <c r="Y25" i="2" s="1"/>
  <c r="AU25" i="1"/>
  <c r="AP25" i="1"/>
  <c r="AK25" i="1"/>
  <c r="AF25" i="1"/>
  <c r="V25" i="1"/>
  <c r="AE26" i="4" s="1"/>
  <c r="Q25" i="1"/>
  <c r="X26" i="4" s="1"/>
  <c r="W25" i="2" s="1"/>
  <c r="X16" i="4"/>
  <c r="AA39" i="1"/>
  <c r="N25" i="1" l="1"/>
  <c r="P25" i="1"/>
  <c r="P27" i="1"/>
  <c r="N27" i="1"/>
  <c r="N46" i="1"/>
  <c r="P46" i="1"/>
  <c r="BU26" i="4"/>
  <c r="J26" i="4" s="1"/>
  <c r="AI48" i="3"/>
  <c r="AD46" i="2"/>
  <c r="I46" i="2" s="1"/>
  <c r="BU47" i="4"/>
  <c r="J47" i="4" s="1"/>
  <c r="G27" i="3"/>
  <c r="AD25" i="2"/>
  <c r="G25" i="2" s="1"/>
  <c r="CB26" i="4"/>
  <c r="Q26" i="4" s="1"/>
  <c r="AB46" i="2"/>
  <c r="X25" i="2"/>
  <c r="Q47" i="4"/>
  <c r="Z46" i="2"/>
  <c r="AB48" i="3" s="1"/>
  <c r="Z48" i="3"/>
  <c r="Z25" i="2"/>
  <c r="AB27" i="3" s="1"/>
  <c r="Z27" i="3"/>
  <c r="F20" i="3"/>
  <c r="W18" i="2"/>
  <c r="F18" i="3" l="1"/>
  <c r="F16" i="3" s="1"/>
  <c r="BC20" i="3"/>
  <c r="AP48" i="3"/>
  <c r="AE46" i="2"/>
  <c r="L27" i="3"/>
  <c r="BD27" i="3"/>
  <c r="BI27" i="3" s="1"/>
  <c r="AN48" i="3"/>
  <c r="BD48" i="3"/>
  <c r="BI48" i="3" s="1"/>
  <c r="N27" i="3"/>
  <c r="S27" i="3" s="1"/>
  <c r="AE25" i="2"/>
  <c r="G46" i="2"/>
  <c r="AG48" i="3"/>
  <c r="L46" i="2"/>
  <c r="D48" i="3"/>
  <c r="I25" i="2"/>
  <c r="AG27" i="3"/>
  <c r="Q17" i="1"/>
  <c r="Q18" i="1"/>
  <c r="Q19" i="1"/>
  <c r="Q20" i="1"/>
  <c r="Q21" i="1"/>
  <c r="X22" i="4" s="1"/>
  <c r="Q22" i="1"/>
  <c r="X23" i="4" s="1"/>
  <c r="Q23" i="1"/>
  <c r="Q24" i="1"/>
  <c r="Q26" i="1"/>
  <c r="Q27" i="1"/>
  <c r="Q28" i="1"/>
  <c r="Q29" i="1"/>
  <c r="V24" i="1"/>
  <c r="BK27" i="3" l="1"/>
  <c r="BP27" i="3" s="1"/>
  <c r="AU48" i="3"/>
  <c r="BK48" i="3"/>
  <c r="BP48" i="3" s="1"/>
  <c r="H46" i="2"/>
  <c r="N46" i="2"/>
  <c r="N25" i="2"/>
  <c r="H25" i="2"/>
  <c r="L25" i="2"/>
  <c r="D27" i="3"/>
  <c r="AE25" i="4"/>
  <c r="BN30" i="4"/>
  <c r="BG30" i="4"/>
  <c r="AZ30" i="4"/>
  <c r="AA29" i="2" s="1"/>
  <c r="AI31" i="3" s="1"/>
  <c r="AN31" i="3" s="1"/>
  <c r="AS30" i="4"/>
  <c r="AL30" i="4"/>
  <c r="Y29" i="2" s="1"/>
  <c r="U31" i="3" s="1"/>
  <c r="X30" i="4"/>
  <c r="W29" i="2" s="1"/>
  <c r="AU29" i="1"/>
  <c r="AP29" i="1"/>
  <c r="AK29" i="1"/>
  <c r="AF29" i="1"/>
  <c r="V29" i="1"/>
  <c r="AE30" i="4" s="1"/>
  <c r="X29" i="2" s="1"/>
  <c r="BG25" i="4"/>
  <c r="BG24" i="4"/>
  <c r="BG23" i="4"/>
  <c r="BG22" i="4"/>
  <c r="BG21" i="4"/>
  <c r="BG20" i="4"/>
  <c r="BG19" i="4"/>
  <c r="BG18" i="4"/>
  <c r="BG16" i="4"/>
  <c r="BG28" i="4"/>
  <c r="BG29" i="4"/>
  <c r="BN29" i="4"/>
  <c r="AC28" i="2" s="1"/>
  <c r="AW30" i="3" s="1"/>
  <c r="BB30" i="3" s="1"/>
  <c r="AZ29" i="4"/>
  <c r="AA28" i="2" s="1"/>
  <c r="AI30" i="3" s="1"/>
  <c r="AN30" i="3" s="1"/>
  <c r="AS29" i="4"/>
  <c r="AL29" i="4"/>
  <c r="Y28" i="2" s="1"/>
  <c r="U30" i="3" s="1"/>
  <c r="Z30" i="3" s="1"/>
  <c r="X29" i="4"/>
  <c r="W28" i="2" s="1"/>
  <c r="BU30" i="4" l="1"/>
  <c r="BU29" i="4"/>
  <c r="J29" i="4" s="1"/>
  <c r="CB30" i="4"/>
  <c r="N31" i="3"/>
  <c r="S31" i="3" s="1"/>
  <c r="G30" i="3"/>
  <c r="I28" i="2"/>
  <c r="G31" i="3"/>
  <c r="Z28" i="2"/>
  <c r="AB30" i="3" s="1"/>
  <c r="AB29" i="2"/>
  <c r="BE29" i="1"/>
  <c r="J29" i="1" s="1"/>
  <c r="K29" i="1" s="1"/>
  <c r="Z29" i="2"/>
  <c r="Q46" i="2"/>
  <c r="E48" i="3"/>
  <c r="Q25" i="2"/>
  <c r="E27" i="3"/>
  <c r="Z31" i="3"/>
  <c r="AC29" i="2"/>
  <c r="AD29" i="2" s="1"/>
  <c r="AB28" i="2"/>
  <c r="P29" i="1" l="1"/>
  <c r="N29" i="1"/>
  <c r="AE29" i="2"/>
  <c r="L30" i="3"/>
  <c r="BD30" i="3"/>
  <c r="BI30" i="3" s="1"/>
  <c r="L31" i="3"/>
  <c r="AG30" i="3"/>
  <c r="J30" i="4"/>
  <c r="AP31" i="3"/>
  <c r="Q30" i="4"/>
  <c r="AB31" i="3"/>
  <c r="AW31" i="3"/>
  <c r="BD31" i="3" s="1"/>
  <c r="L28" i="2"/>
  <c r="D30" i="3"/>
  <c r="G28" i="2"/>
  <c r="AP30" i="3"/>
  <c r="AU30" i="3" s="1"/>
  <c r="BK31" i="3" l="1"/>
  <c r="AU31" i="3"/>
  <c r="AG31" i="3"/>
  <c r="BB31" i="3"/>
  <c r="N29" i="2"/>
  <c r="H29" i="2"/>
  <c r="G29" i="2"/>
  <c r="I29" i="2"/>
  <c r="BE28" i="1"/>
  <c r="J28" i="1" s="1"/>
  <c r="K28" i="1" s="1"/>
  <c r="AU28" i="1"/>
  <c r="AP28" i="1"/>
  <c r="AK28" i="1"/>
  <c r="AF28" i="1"/>
  <c r="V28" i="1"/>
  <c r="AE29" i="4" s="1"/>
  <c r="CB29" i="4" s="1"/>
  <c r="P28" i="1" l="1"/>
  <c r="N28" i="1"/>
  <c r="BI31" i="3"/>
  <c r="BP31" i="3"/>
  <c r="Q29" i="2"/>
  <c r="E31" i="3"/>
  <c r="L29" i="2"/>
  <c r="D31" i="3"/>
  <c r="X28" i="2"/>
  <c r="Q29" i="4"/>
  <c r="AU45" i="1"/>
  <c r="AU44" i="1"/>
  <c r="AU43" i="1"/>
  <c r="AU42" i="1"/>
  <c r="AU41" i="1"/>
  <c r="AU40" i="1"/>
  <c r="AU39" i="1"/>
  <c r="AU38" i="1"/>
  <c r="AU37" i="1"/>
  <c r="AU36" i="1"/>
  <c r="AU27" i="1"/>
  <c r="AU26" i="1"/>
  <c r="AU24" i="1"/>
  <c r="AU23" i="1"/>
  <c r="AU22" i="1"/>
  <c r="AU21" i="1"/>
  <c r="AU20" i="1"/>
  <c r="AU19" i="1"/>
  <c r="AU18" i="1"/>
  <c r="AU17" i="1"/>
  <c r="AU15" i="1"/>
  <c r="AP45" i="1"/>
  <c r="AP44" i="1"/>
  <c r="AP43" i="1"/>
  <c r="AP42" i="1"/>
  <c r="AP41" i="1"/>
  <c r="AP40" i="1"/>
  <c r="AP39" i="1"/>
  <c r="AP38" i="1"/>
  <c r="AP37" i="1"/>
  <c r="AP36" i="1"/>
  <c r="AP27" i="1"/>
  <c r="AP26" i="1"/>
  <c r="AP24" i="1"/>
  <c r="AP23" i="1"/>
  <c r="AP22" i="1"/>
  <c r="AP21" i="1"/>
  <c r="AP20" i="1"/>
  <c r="AP19" i="1"/>
  <c r="AP18" i="1"/>
  <c r="AP17" i="1"/>
  <c r="AP15" i="1"/>
  <c r="AK45" i="1"/>
  <c r="AK44" i="1"/>
  <c r="AK43" i="1"/>
  <c r="AK42" i="1"/>
  <c r="AK41" i="1"/>
  <c r="AK40" i="1"/>
  <c r="AK39" i="1"/>
  <c r="AK38" i="1"/>
  <c r="AK37" i="1"/>
  <c r="AK36" i="1"/>
  <c r="AK27" i="1"/>
  <c r="AK26" i="1"/>
  <c r="AK24" i="1"/>
  <c r="AK23" i="1"/>
  <c r="AK22" i="1"/>
  <c r="AK21" i="1"/>
  <c r="AK20" i="1"/>
  <c r="AK19" i="1"/>
  <c r="AK18" i="1"/>
  <c r="AK17" i="1"/>
  <c r="AK15" i="1"/>
  <c r="AF15" i="1"/>
  <c r="AF27" i="1"/>
  <c r="AF26" i="1"/>
  <c r="AF24" i="1"/>
  <c r="AF23" i="1"/>
  <c r="AF22" i="1"/>
  <c r="AF21" i="1"/>
  <c r="AF20" i="1"/>
  <c r="AF19" i="1"/>
  <c r="AF18" i="1"/>
  <c r="AF17" i="1"/>
  <c r="AF45" i="1"/>
  <c r="AF44" i="1"/>
  <c r="AF43" i="1"/>
  <c r="AF42" i="1"/>
  <c r="AF41" i="1"/>
  <c r="AF40" i="1"/>
  <c r="AF39" i="1"/>
  <c r="AF38" i="1"/>
  <c r="AF37" i="1"/>
  <c r="AF36" i="1"/>
  <c r="AC45" i="2"/>
  <c r="AW47" i="3" s="1"/>
  <c r="AC33" i="2"/>
  <c r="AW35" i="3" s="1"/>
  <c r="BG43" i="4"/>
  <c r="BG42" i="4"/>
  <c r="BG41" i="4"/>
  <c r="BG40" i="4"/>
  <c r="BG39" i="4"/>
  <c r="BG37" i="4"/>
  <c r="AC43" i="2"/>
  <c r="AW45" i="3" s="1"/>
  <c r="BN43" i="4"/>
  <c r="AC42" i="2" s="1"/>
  <c r="AW44" i="3" s="1"/>
  <c r="BN42" i="4"/>
  <c r="AC41" i="2" s="1"/>
  <c r="AW43" i="3" s="1"/>
  <c r="BN41" i="4"/>
  <c r="AC40" i="2" s="1"/>
  <c r="AW42" i="3" s="1"/>
  <c r="BN40" i="4"/>
  <c r="AC39" i="2" s="1"/>
  <c r="AW41" i="3" s="1"/>
  <c r="BN39" i="4"/>
  <c r="AC38" i="2" s="1"/>
  <c r="AW40" i="3" s="1"/>
  <c r="AC37" i="2"/>
  <c r="AW39" i="3" s="1"/>
  <c r="BN37" i="4"/>
  <c r="AC36" i="2" s="1"/>
  <c r="AW38" i="3" s="1"/>
  <c r="AC26" i="2"/>
  <c r="AW28" i="3" s="1"/>
  <c r="BB28" i="3" s="1"/>
  <c r="BN19" i="4"/>
  <c r="BN20" i="4"/>
  <c r="BN21" i="4"/>
  <c r="BN22" i="4"/>
  <c r="BN23" i="4"/>
  <c r="BN24" i="4"/>
  <c r="BN18" i="4"/>
  <c r="U29" i="3"/>
  <c r="Z29" i="3" s="1"/>
  <c r="Y48" i="1"/>
  <c r="D24" i="2"/>
  <c r="D26" i="2"/>
  <c r="D27" i="2"/>
  <c r="BE26" i="1"/>
  <c r="J26" i="1" s="1"/>
  <c r="K26" i="1" s="1"/>
  <c r="V26" i="1"/>
  <c r="AE27" i="4" s="1"/>
  <c r="CB27" i="4" s="1"/>
  <c r="AC27" i="2"/>
  <c r="AW29" i="3" s="1"/>
  <c r="BB29" i="3" s="1"/>
  <c r="AB26" i="2"/>
  <c r="AP28" i="3" s="1"/>
  <c r="AU28" i="3" s="1"/>
  <c r="AB27" i="2"/>
  <c r="AZ28" i="4"/>
  <c r="AA27" i="2" s="1"/>
  <c r="AI29" i="3" s="1"/>
  <c r="AN29" i="3" s="1"/>
  <c r="Z27" i="2"/>
  <c r="AB29" i="3" s="1"/>
  <c r="AL28" i="4"/>
  <c r="Y27" i="2" s="1"/>
  <c r="X28" i="4"/>
  <c r="W27" i="2" s="1"/>
  <c r="AZ27" i="4"/>
  <c r="AA26" i="2" s="1"/>
  <c r="Z26" i="2"/>
  <c r="AB28" i="3" s="1"/>
  <c r="AL27" i="4"/>
  <c r="Y26" i="2" s="1"/>
  <c r="U28" i="3" s="1"/>
  <c r="Z28" i="3" s="1"/>
  <c r="X27" i="4"/>
  <c r="W26" i="2" s="1"/>
  <c r="V27" i="1"/>
  <c r="AE28" i="4" s="1"/>
  <c r="CB28" i="4" s="1"/>
  <c r="X43" i="2"/>
  <c r="CB40" i="4" l="1"/>
  <c r="N26" i="1"/>
  <c r="P26" i="1"/>
  <c r="CB39" i="4"/>
  <c r="CB37" i="4"/>
  <c r="G29" i="3"/>
  <c r="AD27" i="2"/>
  <c r="G27" i="2" s="1"/>
  <c r="BU28" i="4"/>
  <c r="J28" i="4" s="1"/>
  <c r="G28" i="3"/>
  <c r="AD26" i="2"/>
  <c r="G26" i="2" s="1"/>
  <c r="BU27" i="4"/>
  <c r="J27" i="4" s="1"/>
  <c r="X27" i="2"/>
  <c r="AC44" i="2"/>
  <c r="AW46" i="3" s="1"/>
  <c r="X26" i="2"/>
  <c r="AE26" i="2" s="1"/>
  <c r="N30" i="3"/>
  <c r="BK30" i="3" s="1"/>
  <c r="AP29" i="3"/>
  <c r="AU29" i="3" s="1"/>
  <c r="BN36" i="4"/>
  <c r="AI28" i="3"/>
  <c r="AN28" i="3" s="1"/>
  <c r="Q27" i="4"/>
  <c r="AG29" i="3"/>
  <c r="AG28" i="3"/>
  <c r="L28" i="3" l="1"/>
  <c r="BD28" i="3"/>
  <c r="BI28" i="3" s="1"/>
  <c r="L29" i="3"/>
  <c r="BD29" i="3"/>
  <c r="BI29" i="3" s="1"/>
  <c r="N29" i="3"/>
  <c r="AE27" i="2"/>
  <c r="N27" i="2" s="1"/>
  <c r="Q27" i="2" s="1"/>
  <c r="S30" i="3"/>
  <c r="BP30" i="3"/>
  <c r="N28" i="2"/>
  <c r="H28" i="2"/>
  <c r="Q28" i="4"/>
  <c r="I27" i="2"/>
  <c r="D29" i="3" s="1"/>
  <c r="H27" i="2" l="1"/>
  <c r="S29" i="3"/>
  <c r="BK29" i="3"/>
  <c r="BP29" i="3" s="1"/>
  <c r="E29" i="3"/>
  <c r="E30" i="3"/>
  <c r="Q28" i="2"/>
  <c r="L27" i="2"/>
  <c r="AB33" i="2"/>
  <c r="AP35" i="3" s="1"/>
  <c r="AB45" i="2" l="1"/>
  <c r="AP47" i="3" s="1"/>
  <c r="AU47" i="3" s="1"/>
  <c r="AB44" i="2"/>
  <c r="AP46" i="3" s="1"/>
  <c r="AU46" i="3" s="1"/>
  <c r="AB43" i="2"/>
  <c r="AP45" i="3" s="1"/>
  <c r="AU45" i="3" s="1"/>
  <c r="AB42" i="2"/>
  <c r="AP44" i="3" s="1"/>
  <c r="AU44" i="3" s="1"/>
  <c r="AB41" i="2"/>
  <c r="AP43" i="3" s="1"/>
  <c r="AU43" i="3" s="1"/>
  <c r="AB40" i="2"/>
  <c r="AP42" i="3" s="1"/>
  <c r="AU42" i="3" s="1"/>
  <c r="AB39" i="2"/>
  <c r="AB38" i="2"/>
  <c r="AP40" i="3" s="1"/>
  <c r="AU40" i="3" s="1"/>
  <c r="AB37" i="2"/>
  <c r="AP39" i="3" s="1"/>
  <c r="AU39" i="3" s="1"/>
  <c r="BG33" i="4"/>
  <c r="AB24" i="2"/>
  <c r="AP26" i="3" s="1"/>
  <c r="AU26" i="3" s="1"/>
  <c r="AB23" i="2"/>
  <c r="AP25" i="3" s="1"/>
  <c r="AU25" i="3" s="1"/>
  <c r="AB22" i="2"/>
  <c r="AP24" i="3" s="1"/>
  <c r="AU24" i="3" s="1"/>
  <c r="AB21" i="2"/>
  <c r="AP23" i="3" s="1"/>
  <c r="AU23" i="3" s="1"/>
  <c r="AB20" i="2"/>
  <c r="AP22" i="3" s="1"/>
  <c r="AU22" i="3" s="1"/>
  <c r="AB19" i="2"/>
  <c r="AP21" i="3" s="1"/>
  <c r="AU21" i="3" s="1"/>
  <c r="AB18" i="2"/>
  <c r="AP20" i="3" s="1"/>
  <c r="AU20" i="3" s="1"/>
  <c r="AB17" i="2"/>
  <c r="AP19" i="3" s="1"/>
  <c r="AU19" i="3" s="1"/>
  <c r="AB15" i="2"/>
  <c r="BG14" i="4"/>
  <c r="BF14" i="4"/>
  <c r="BE14" i="4"/>
  <c r="BD14" i="4"/>
  <c r="BC14" i="4"/>
  <c r="BB14" i="4"/>
  <c r="BA14" i="4"/>
  <c r="AO37" i="3"/>
  <c r="AU35" i="3"/>
  <c r="AU34" i="3" s="1"/>
  <c r="AO34" i="3"/>
  <c r="AU15" i="3"/>
  <c r="AT15" i="3"/>
  <c r="AS15" i="3"/>
  <c r="AR15" i="3"/>
  <c r="AQ15" i="3"/>
  <c r="AP15" i="3"/>
  <c r="AO15" i="3"/>
  <c r="AB32" i="2"/>
  <c r="AB13" i="2"/>
  <c r="BE45" i="1"/>
  <c r="J45" i="1" s="1"/>
  <c r="K45" i="1" s="1"/>
  <c r="BE43" i="1"/>
  <c r="J43" i="1" s="1"/>
  <c r="K43" i="1" s="1"/>
  <c r="AT35" i="1"/>
  <c r="AS35" i="1"/>
  <c r="AR35" i="1"/>
  <c r="AQ35" i="1"/>
  <c r="AP35" i="1"/>
  <c r="AP33" i="1"/>
  <c r="AP32" i="1" s="1"/>
  <c r="AT32" i="1"/>
  <c r="AR32" i="1"/>
  <c r="AQ32" i="1"/>
  <c r="AS16" i="1"/>
  <c r="AS14" i="1" s="1"/>
  <c r="AP16" i="1"/>
  <c r="AP14" i="1" s="1"/>
  <c r="AT13" i="1"/>
  <c r="AS13" i="1"/>
  <c r="AR13" i="1"/>
  <c r="AQ13" i="1"/>
  <c r="AP13" i="1"/>
  <c r="X45" i="2"/>
  <c r="G47" i="3"/>
  <c r="L47" i="3" s="1"/>
  <c r="E45" i="2"/>
  <c r="BB47" i="3"/>
  <c r="AZ46" i="4"/>
  <c r="AA45" i="2" s="1"/>
  <c r="AL46" i="4"/>
  <c r="Y45" i="2" s="1"/>
  <c r="X46" i="4"/>
  <c r="V45" i="1"/>
  <c r="BU46" i="4" l="1"/>
  <c r="N45" i="1"/>
  <c r="P45" i="1"/>
  <c r="N43" i="1"/>
  <c r="P43" i="1"/>
  <c r="AI47" i="3"/>
  <c r="AD45" i="2"/>
  <c r="I45" i="2" s="1"/>
  <c r="AP41" i="3"/>
  <c r="AU41" i="3" s="1"/>
  <c r="N47" i="3"/>
  <c r="S47" i="3" s="1"/>
  <c r="BG17" i="4"/>
  <c r="BG15" i="4" s="1"/>
  <c r="AS48" i="1"/>
  <c r="I77" i="5" s="1"/>
  <c r="AP17" i="3"/>
  <c r="AB36" i="2"/>
  <c r="AP38" i="3" s="1"/>
  <c r="AU38" i="3" s="1"/>
  <c r="BG36" i="4"/>
  <c r="AO50" i="3"/>
  <c r="AR48" i="1"/>
  <c r="AT48" i="1"/>
  <c r="AP18" i="3"/>
  <c r="AP48" i="1"/>
  <c r="AQ48" i="1"/>
  <c r="Q46" i="4"/>
  <c r="AB16" i="2"/>
  <c r="AB14" i="2" s="1"/>
  <c r="AU18" i="3"/>
  <c r="AP34" i="3"/>
  <c r="Z45" i="2"/>
  <c r="U47" i="3"/>
  <c r="Z47" i="3" s="1"/>
  <c r="J46" i="4"/>
  <c r="AE45" i="2" l="1"/>
  <c r="N45" i="2" s="1"/>
  <c r="AN47" i="3"/>
  <c r="BD47" i="3"/>
  <c r="BI47" i="3" s="1"/>
  <c r="AP16" i="3"/>
  <c r="AU37" i="3"/>
  <c r="AB35" i="2"/>
  <c r="AB48" i="2" s="1"/>
  <c r="AP37" i="3"/>
  <c r="AU17" i="3"/>
  <c r="AU16" i="3" s="1"/>
  <c r="BG49" i="4"/>
  <c r="I71" i="5" s="1"/>
  <c r="I76" i="5" s="1"/>
  <c r="AB47" i="3"/>
  <c r="BK47" i="3" s="1"/>
  <c r="G45" i="2"/>
  <c r="L45" i="2"/>
  <c r="D47" i="3"/>
  <c r="H45" i="2" l="1"/>
  <c r="Q45" i="2"/>
  <c r="E47" i="3"/>
  <c r="I31" i="5"/>
  <c r="I30" i="5" s="1"/>
  <c r="I29" i="5" s="1"/>
  <c r="I39" i="5"/>
  <c r="AU50" i="3"/>
  <c r="AP50" i="3"/>
  <c r="BP47" i="3"/>
  <c r="AG47" i="3"/>
  <c r="AZ45" i="4"/>
  <c r="AA44" i="2" s="1"/>
  <c r="AS45" i="4"/>
  <c r="CB45" i="4" s="1"/>
  <c r="AL45" i="4"/>
  <c r="Y44" i="2" s="1"/>
  <c r="X45" i="4"/>
  <c r="BB46" i="3"/>
  <c r="U46" i="3"/>
  <c r="Z46" i="3" s="1"/>
  <c r="X44" i="2"/>
  <c r="G46" i="3"/>
  <c r="L46" i="3" s="1"/>
  <c r="E44" i="2"/>
  <c r="BE44" i="1"/>
  <c r="J44" i="1" s="1"/>
  <c r="K44" i="1" s="1"/>
  <c r="V44" i="1"/>
  <c r="N44" i="1" l="1"/>
  <c r="P44" i="1"/>
  <c r="BU45" i="4"/>
  <c r="J45" i="4" s="1"/>
  <c r="AI46" i="3"/>
  <c r="AD44" i="2"/>
  <c r="I44" i="2" s="1"/>
  <c r="Q45" i="4"/>
  <c r="Z44" i="2"/>
  <c r="N46" i="3"/>
  <c r="S46" i="3" s="1"/>
  <c r="AE44" i="2" l="1"/>
  <c r="N44" i="2" s="1"/>
  <c r="Q44" i="2" s="1"/>
  <c r="AN46" i="3"/>
  <c r="BD46" i="3"/>
  <c r="BI46" i="3" s="1"/>
  <c r="AB46" i="3"/>
  <c r="L44" i="2"/>
  <c r="D46" i="3"/>
  <c r="G44" i="2"/>
  <c r="H44" i="2" l="1"/>
  <c r="E46" i="3"/>
  <c r="BK46" i="3"/>
  <c r="BP46" i="3" s="1"/>
  <c r="AG46" i="3"/>
  <c r="AC24" i="2" l="1"/>
  <c r="AW26" i="3" s="1"/>
  <c r="BB26" i="3" s="1"/>
  <c r="AC23" i="2"/>
  <c r="AW25" i="3" s="1"/>
  <c r="AC22" i="2"/>
  <c r="AW24" i="3" s="1"/>
  <c r="AC21" i="2"/>
  <c r="AW23" i="3" s="1"/>
  <c r="AC20" i="2"/>
  <c r="AW22" i="3" s="1"/>
  <c r="AC19" i="2"/>
  <c r="AW21" i="3" s="1"/>
  <c r="AC18" i="2"/>
  <c r="AW20" i="3" s="1"/>
  <c r="AC17" i="2"/>
  <c r="AW19" i="3" s="1"/>
  <c r="AZ25" i="4" l="1"/>
  <c r="AA24" i="2" s="1"/>
  <c r="AS25" i="4"/>
  <c r="CB25" i="4" s="1"/>
  <c r="AL25" i="4"/>
  <c r="Y24" i="2" s="1"/>
  <c r="U26" i="3" s="1"/>
  <c r="Z26" i="3" s="1"/>
  <c r="X25" i="4"/>
  <c r="W24" i="2" s="1"/>
  <c r="BE24" i="1"/>
  <c r="J24" i="1" s="1"/>
  <c r="K24" i="1" s="1"/>
  <c r="N24" i="1" l="1"/>
  <c r="P24" i="1"/>
  <c r="BU25" i="4"/>
  <c r="G26" i="3"/>
  <c r="AD24" i="2"/>
  <c r="Z24" i="2"/>
  <c r="AB26" i="3" s="1"/>
  <c r="J25" i="4"/>
  <c r="X24" i="2"/>
  <c r="AE24" i="2" s="1"/>
  <c r="AI26" i="3"/>
  <c r="AG26" i="3" l="1"/>
  <c r="L26" i="3"/>
  <c r="BD26" i="3"/>
  <c r="BI26" i="3" s="1"/>
  <c r="Q25" i="4"/>
  <c r="I24" i="2"/>
  <c r="L24" i="2" s="1"/>
  <c r="G24" i="2"/>
  <c r="N26" i="3"/>
  <c r="BK26" i="3" s="1"/>
  <c r="AN26" i="3"/>
  <c r="M20" i="3"/>
  <c r="BJ20" i="3" s="1"/>
  <c r="N20" i="3"/>
  <c r="D26" i="3" l="1"/>
  <c r="N24" i="2"/>
  <c r="H24" i="2"/>
  <c r="S26" i="3"/>
  <c r="J16" i="5"/>
  <c r="BN33" i="4"/>
  <c r="BN17" i="4"/>
  <c r="BN14" i="4"/>
  <c r="BM14" i="4"/>
  <c r="BL14" i="4"/>
  <c r="BK14" i="4"/>
  <c r="BJ14" i="4"/>
  <c r="BI14" i="4"/>
  <c r="BH14" i="4"/>
  <c r="BB45" i="3"/>
  <c r="BB44" i="3"/>
  <c r="BB43" i="3"/>
  <c r="BB42" i="3"/>
  <c r="BB41" i="3"/>
  <c r="BB40" i="3"/>
  <c r="AW37" i="3"/>
  <c r="BB38" i="3"/>
  <c r="AV37" i="3"/>
  <c r="BB35" i="3"/>
  <c r="BB34" i="3" s="1"/>
  <c r="AW34" i="3"/>
  <c r="AV34" i="3"/>
  <c r="BB25" i="3"/>
  <c r="BB24" i="3"/>
  <c r="BB23" i="3"/>
  <c r="BB22" i="3"/>
  <c r="BB21" i="3"/>
  <c r="BB20" i="3"/>
  <c r="AW18" i="3"/>
  <c r="BB15" i="3"/>
  <c r="BA15" i="3"/>
  <c r="AZ15" i="3"/>
  <c r="AY15" i="3"/>
  <c r="AX15" i="3"/>
  <c r="AW15" i="3"/>
  <c r="AV15" i="3"/>
  <c r="AC35" i="2"/>
  <c r="AC32" i="2"/>
  <c r="AC16" i="2"/>
  <c r="AC13" i="2"/>
  <c r="AD13" i="2"/>
  <c r="AE13" i="2"/>
  <c r="AY35" i="1"/>
  <c r="AX35" i="1"/>
  <c r="AW35" i="1"/>
  <c r="AV35" i="1"/>
  <c r="AU35" i="1"/>
  <c r="AU33" i="1"/>
  <c r="AU32" i="1" s="1"/>
  <c r="AY32" i="1"/>
  <c r="AW32" i="1"/>
  <c r="AV32" i="1"/>
  <c r="AX16" i="1"/>
  <c r="AX14" i="1" s="1"/>
  <c r="AU16" i="1"/>
  <c r="AU14" i="1" s="1"/>
  <c r="AY13" i="1"/>
  <c r="AX13" i="1"/>
  <c r="AW13" i="1"/>
  <c r="AV13" i="1"/>
  <c r="AU13" i="1"/>
  <c r="BP26" i="3" l="1"/>
  <c r="BN16" i="4"/>
  <c r="AV48" i="1"/>
  <c r="AW48" i="1"/>
  <c r="AY48" i="1"/>
  <c r="Q24" i="2"/>
  <c r="E26" i="3"/>
  <c r="AV50" i="3"/>
  <c r="BB39" i="3"/>
  <c r="BB37" i="3" s="1"/>
  <c r="BB19" i="3"/>
  <c r="BB18" i="3" s="1"/>
  <c r="AX48" i="1"/>
  <c r="J77" i="5" s="1"/>
  <c r="AU48" i="1"/>
  <c r="BH16" i="1"/>
  <c r="BH14" i="1" s="1"/>
  <c r="BN15" i="4" l="1"/>
  <c r="BN49" i="4" s="1"/>
  <c r="J71" i="5" s="1"/>
  <c r="AC15" i="2"/>
  <c r="AC14" i="2" s="1"/>
  <c r="D37" i="2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A14" i="4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A15" i="3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13" i="2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Z13" i="1"/>
  <c r="BA13" i="1"/>
  <c r="BB13" i="1"/>
  <c r="BC13" i="1"/>
  <c r="BD13" i="1"/>
  <c r="BE13" i="1"/>
  <c r="BF13" i="1"/>
  <c r="BG13" i="1"/>
  <c r="BH13" i="1"/>
  <c r="BI13" i="1"/>
  <c r="A13" i="1"/>
  <c r="B16" i="5"/>
  <c r="C16" i="5"/>
  <c r="D16" i="5"/>
  <c r="E16" i="5"/>
  <c r="F16" i="5"/>
  <c r="G16" i="5"/>
  <c r="H16" i="5"/>
  <c r="K16" i="5"/>
  <c r="L16" i="5"/>
  <c r="A16" i="5"/>
  <c r="J31" i="5" l="1"/>
  <c r="J30" i="5" s="1"/>
  <c r="J29" i="5" s="1"/>
  <c r="J76" i="5"/>
  <c r="J39" i="5" s="1"/>
  <c r="AC48" i="2"/>
  <c r="AW17" i="3"/>
  <c r="AW16" i="3" s="1"/>
  <c r="AZ44" i="4"/>
  <c r="AA43" i="2" s="1"/>
  <c r="AZ43" i="4"/>
  <c r="AA42" i="2" s="1"/>
  <c r="AZ42" i="4"/>
  <c r="AA41" i="2" s="1"/>
  <c r="AZ41" i="4"/>
  <c r="AA40" i="2" s="1"/>
  <c r="AZ40" i="4"/>
  <c r="AA39" i="2" s="1"/>
  <c r="AZ39" i="4"/>
  <c r="AA38" i="2" s="1"/>
  <c r="AZ38" i="4"/>
  <c r="AA37" i="2" s="1"/>
  <c r="AZ37" i="4"/>
  <c r="AA36" i="2" s="1"/>
  <c r="AZ24" i="4"/>
  <c r="AA23" i="2" s="1"/>
  <c r="AZ23" i="4"/>
  <c r="AA22" i="2" s="1"/>
  <c r="AZ22" i="4"/>
  <c r="AA21" i="2" s="1"/>
  <c r="AZ21" i="4"/>
  <c r="AA20" i="2" s="1"/>
  <c r="AZ20" i="4"/>
  <c r="AA19" i="2" s="1"/>
  <c r="AZ19" i="4"/>
  <c r="AA18" i="2" s="1"/>
  <c r="AZ18" i="4"/>
  <c r="AA17" i="2" s="1"/>
  <c r="AZ16" i="4"/>
  <c r="AS43" i="4"/>
  <c r="AS42" i="4"/>
  <c r="CB42" i="4" s="1"/>
  <c r="AS41" i="4"/>
  <c r="CB41" i="4" s="1"/>
  <c r="AS24" i="4"/>
  <c r="AS23" i="4"/>
  <c r="CB23" i="4" s="1"/>
  <c r="AS22" i="4"/>
  <c r="CB22" i="4" s="1"/>
  <c r="AS21" i="4"/>
  <c r="AS20" i="4"/>
  <c r="AS19" i="4"/>
  <c r="CB19" i="4" s="1"/>
  <c r="AS18" i="4"/>
  <c r="CB18" i="4" s="1"/>
  <c r="AS16" i="4"/>
  <c r="CB16" i="4" s="1"/>
  <c r="AW50" i="3" l="1"/>
  <c r="BB17" i="3"/>
  <c r="BB16" i="3" s="1"/>
  <c r="AS36" i="4"/>
  <c r="AA15" i="2"/>
  <c r="BC18" i="3"/>
  <c r="BC16" i="3" s="1"/>
  <c r="AA33" i="2"/>
  <c r="BB50" i="3" l="1"/>
  <c r="A17" i="4" l="1"/>
  <c r="M18" i="3" l="1"/>
  <c r="M16" i="3" s="1"/>
  <c r="BJ18" i="3" l="1"/>
  <c r="BJ16" i="3" s="1"/>
  <c r="F16" i="2" l="1"/>
  <c r="AN16" i="1"/>
  <c r="AN14" i="1" s="1"/>
  <c r="AK16" i="1"/>
  <c r="AK14" i="1" s="1"/>
  <c r="AI16" i="1"/>
  <c r="AI14" i="1" s="1"/>
  <c r="AF16" i="1"/>
  <c r="AF14" i="1" s="1"/>
  <c r="AD16" i="1"/>
  <c r="AD14" i="1" s="1"/>
  <c r="AA16" i="1"/>
  <c r="AA14" i="1" s="1"/>
  <c r="T16" i="1"/>
  <c r="T14" i="1" s="1"/>
  <c r="D16" i="2"/>
  <c r="C16" i="2"/>
  <c r="B16" i="2"/>
  <c r="A16" i="2"/>
  <c r="A17" i="2"/>
  <c r="A18" i="3"/>
  <c r="B18" i="3"/>
  <c r="A19" i="3"/>
  <c r="B19" i="3"/>
  <c r="Q16" i="1" l="1"/>
  <c r="Q14" i="1" s="1"/>
  <c r="AI25" i="3"/>
  <c r="AI24" i="3"/>
  <c r="AI23" i="3"/>
  <c r="AI22" i="3"/>
  <c r="AI21" i="3"/>
  <c r="AI20" i="3"/>
  <c r="AI19" i="3"/>
  <c r="AN19" i="3" s="1"/>
  <c r="AA16" i="2" l="1"/>
  <c r="AA14" i="2" s="1"/>
  <c r="Z23" i="2"/>
  <c r="AL24" i="4"/>
  <c r="Y23" i="2" s="1"/>
  <c r="U25" i="3" s="1"/>
  <c r="X24" i="4"/>
  <c r="W23" i="2" s="1"/>
  <c r="B24" i="4"/>
  <c r="A24" i="4"/>
  <c r="Z22" i="2"/>
  <c r="AL23" i="4"/>
  <c r="W22" i="2"/>
  <c r="B23" i="4"/>
  <c r="A23" i="4"/>
  <c r="AL22" i="4"/>
  <c r="W21" i="2"/>
  <c r="B22" i="4"/>
  <c r="A22" i="4"/>
  <c r="AL21" i="4"/>
  <c r="Y20" i="2" s="1"/>
  <c r="U22" i="3" s="1"/>
  <c r="X21" i="4"/>
  <c r="W20" i="2" s="1"/>
  <c r="B21" i="4"/>
  <c r="A21" i="4"/>
  <c r="Z19" i="2"/>
  <c r="AB21" i="3" s="1"/>
  <c r="AL20" i="4"/>
  <c r="Y19" i="2" s="1"/>
  <c r="X20" i="4"/>
  <c r="W19" i="2" s="1"/>
  <c r="B20" i="4"/>
  <c r="A20" i="4"/>
  <c r="Z18" i="2"/>
  <c r="AL19" i="4"/>
  <c r="B19" i="4"/>
  <c r="A19" i="4"/>
  <c r="AL18" i="4"/>
  <c r="Y17" i="2" s="1"/>
  <c r="U19" i="3" s="1"/>
  <c r="X18" i="4"/>
  <c r="B18" i="4"/>
  <c r="A18" i="4"/>
  <c r="AN25" i="3"/>
  <c r="B25" i="3"/>
  <c r="A25" i="3"/>
  <c r="AN24" i="3"/>
  <c r="B24" i="3"/>
  <c r="A24" i="3"/>
  <c r="AN23" i="3"/>
  <c r="B23" i="3"/>
  <c r="A23" i="3"/>
  <c r="AN22" i="3"/>
  <c r="B22" i="3"/>
  <c r="A22" i="3"/>
  <c r="AN21" i="3"/>
  <c r="B21" i="3"/>
  <c r="A21" i="3"/>
  <c r="B20" i="3"/>
  <c r="A20" i="3"/>
  <c r="F23" i="2"/>
  <c r="E23" i="2"/>
  <c r="D23" i="2"/>
  <c r="C23" i="2"/>
  <c r="B23" i="2"/>
  <c r="A23" i="2"/>
  <c r="F22" i="2"/>
  <c r="E22" i="2"/>
  <c r="D22" i="2"/>
  <c r="C22" i="2"/>
  <c r="B22" i="2"/>
  <c r="A22" i="2"/>
  <c r="F21" i="2"/>
  <c r="E21" i="2"/>
  <c r="D21" i="2"/>
  <c r="C21" i="2"/>
  <c r="B21" i="2"/>
  <c r="A21" i="2"/>
  <c r="F20" i="2"/>
  <c r="E20" i="2"/>
  <c r="D20" i="2"/>
  <c r="C20" i="2"/>
  <c r="B20" i="2"/>
  <c r="A20" i="2"/>
  <c r="F19" i="2"/>
  <c r="E19" i="2"/>
  <c r="D19" i="2"/>
  <c r="C19" i="2"/>
  <c r="B19" i="2"/>
  <c r="A19" i="2"/>
  <c r="F18" i="2"/>
  <c r="E18" i="2"/>
  <c r="D18" i="2"/>
  <c r="C18" i="2"/>
  <c r="B18" i="2"/>
  <c r="A18" i="2"/>
  <c r="F17" i="2"/>
  <c r="E17" i="2"/>
  <c r="D17" i="2"/>
  <c r="C17" i="2"/>
  <c r="B17" i="2"/>
  <c r="BU22" i="4" l="1"/>
  <c r="Y21" i="2"/>
  <c r="U23" i="3" s="1"/>
  <c r="Z23" i="3" s="1"/>
  <c r="BU19" i="4"/>
  <c r="J19" i="4" s="1"/>
  <c r="Y18" i="2"/>
  <c r="BU23" i="4"/>
  <c r="J23" i="4" s="1"/>
  <c r="Y22" i="2"/>
  <c r="U24" i="3" s="1"/>
  <c r="Z24" i="3" s="1"/>
  <c r="BU20" i="4"/>
  <c r="J20" i="4" s="1"/>
  <c r="G23" i="3"/>
  <c r="L23" i="3" s="1"/>
  <c r="BU18" i="4"/>
  <c r="BU21" i="4"/>
  <c r="J21" i="4" s="1"/>
  <c r="BU24" i="4"/>
  <c r="J24" i="4" s="1"/>
  <c r="G25" i="3"/>
  <c r="AD23" i="2"/>
  <c r="G21" i="3"/>
  <c r="AD19" i="2"/>
  <c r="I19" i="2" s="1"/>
  <c r="G24" i="3"/>
  <c r="G22" i="3"/>
  <c r="AD20" i="2"/>
  <c r="X17" i="4"/>
  <c r="X15" i="4" s="1"/>
  <c r="W17" i="2"/>
  <c r="AD17" i="2" s="1"/>
  <c r="J22" i="4"/>
  <c r="Z19" i="3"/>
  <c r="AG21" i="3"/>
  <c r="AL17" i="4"/>
  <c r="AZ17" i="4"/>
  <c r="AZ15" i="4" s="1"/>
  <c r="AN20" i="3"/>
  <c r="AN18" i="3" s="1"/>
  <c r="AI18" i="3"/>
  <c r="Z17" i="2"/>
  <c r="AS17" i="4"/>
  <c r="AS15" i="4" s="1"/>
  <c r="Z20" i="2"/>
  <c r="Z21" i="2"/>
  <c r="Z22" i="3"/>
  <c r="U21" i="3"/>
  <c r="Z25" i="3"/>
  <c r="AD21" i="2" l="1"/>
  <c r="AD22" i="2"/>
  <c r="Y16" i="2"/>
  <c r="AD18" i="2"/>
  <c r="I18" i="2" s="1"/>
  <c r="U20" i="3"/>
  <c r="U18" i="3" s="1"/>
  <c r="BD23" i="3"/>
  <c r="G23" i="2"/>
  <c r="L21" i="3"/>
  <c r="BD21" i="3"/>
  <c r="BI21" i="3" s="1"/>
  <c r="L25" i="3"/>
  <c r="BD25" i="3"/>
  <c r="L22" i="3"/>
  <c r="BD22" i="3"/>
  <c r="L24" i="3"/>
  <c r="BD24" i="3"/>
  <c r="BU17" i="4"/>
  <c r="G19" i="3"/>
  <c r="W16" i="2"/>
  <c r="Z21" i="3"/>
  <c r="AB19" i="3"/>
  <c r="Z16" i="2"/>
  <c r="J18" i="4"/>
  <c r="J17" i="4" s="1"/>
  <c r="G19" i="2"/>
  <c r="L19" i="2"/>
  <c r="D21" i="3"/>
  <c r="AD16" i="2" l="1"/>
  <c r="BD20" i="3"/>
  <c r="Z20" i="3"/>
  <c r="Z18" i="3"/>
  <c r="L19" i="3"/>
  <c r="L18" i="3" s="1"/>
  <c r="BD19" i="3"/>
  <c r="BI19" i="3" s="1"/>
  <c r="G18" i="3"/>
  <c r="AG19" i="3"/>
  <c r="V23" i="1"/>
  <c r="AE24" i="4" s="1"/>
  <c r="CB24" i="4" s="1"/>
  <c r="BE22" i="1"/>
  <c r="J22" i="1" s="1"/>
  <c r="K22" i="1" s="1"/>
  <c r="V22" i="1"/>
  <c r="BE21" i="1"/>
  <c r="J21" i="1" s="1"/>
  <c r="K21" i="1" s="1"/>
  <c r="V21" i="1"/>
  <c r="BE20" i="1"/>
  <c r="J20" i="1" s="1"/>
  <c r="K20" i="1" s="1"/>
  <c r="V20" i="1"/>
  <c r="AE21" i="4" s="1"/>
  <c r="CB21" i="4" s="1"/>
  <c r="BE19" i="1"/>
  <c r="J19" i="1" s="1"/>
  <c r="K19" i="1" s="1"/>
  <c r="V19" i="1"/>
  <c r="AE20" i="4" s="1"/>
  <c r="CB20" i="4" s="1"/>
  <c r="P18" i="1"/>
  <c r="V18" i="1"/>
  <c r="V17" i="1"/>
  <c r="N18" i="1" l="1"/>
  <c r="N19" i="1"/>
  <c r="P19" i="1"/>
  <c r="N22" i="1"/>
  <c r="P22" i="1"/>
  <c r="N20" i="1"/>
  <c r="P20" i="1"/>
  <c r="N21" i="1"/>
  <c r="P21" i="1"/>
  <c r="AE17" i="4"/>
  <c r="AE15" i="4" s="1"/>
  <c r="Q20" i="4"/>
  <c r="H16" i="1"/>
  <c r="BE17" i="1"/>
  <c r="J17" i="1" s="1"/>
  <c r="K17" i="1" s="1"/>
  <c r="V16" i="1"/>
  <c r="BC16" i="1"/>
  <c r="AZ16" i="1"/>
  <c r="X19" i="2"/>
  <c r="AE19" i="2" s="1"/>
  <c r="X20" i="2"/>
  <c r="AE20" i="2" s="1"/>
  <c r="Q21" i="4"/>
  <c r="X22" i="2"/>
  <c r="AE22" i="2" s="1"/>
  <c r="Q23" i="4"/>
  <c r="X18" i="2"/>
  <c r="AE18" i="2" s="1"/>
  <c r="Q19" i="4"/>
  <c r="X23" i="2"/>
  <c r="AE23" i="2" s="1"/>
  <c r="Q24" i="4"/>
  <c r="X21" i="2"/>
  <c r="AE21" i="2" s="1"/>
  <c r="Q22" i="4"/>
  <c r="BE23" i="1"/>
  <c r="J23" i="1" s="1"/>
  <c r="K23" i="1" s="1"/>
  <c r="P23" i="1" l="1"/>
  <c r="N23" i="1"/>
  <c r="P17" i="1"/>
  <c r="P16" i="1" s="1"/>
  <c r="P14" i="1" s="1"/>
  <c r="N17" i="1"/>
  <c r="BE16" i="1"/>
  <c r="M16" i="1"/>
  <c r="O16" i="1"/>
  <c r="N24" i="3"/>
  <c r="N25" i="3"/>
  <c r="N21" i="3"/>
  <c r="BK21" i="3" s="1"/>
  <c r="X17" i="2"/>
  <c r="AE17" i="2" s="1"/>
  <c r="Q18" i="4"/>
  <c r="Q17" i="4" s="1"/>
  <c r="CB17" i="4"/>
  <c r="V35" i="2"/>
  <c r="U35" i="2"/>
  <c r="T35" i="2"/>
  <c r="S35" i="2"/>
  <c r="R35" i="2"/>
  <c r="P35" i="2"/>
  <c r="O35" i="2"/>
  <c r="M35" i="2"/>
  <c r="K35" i="2"/>
  <c r="J35" i="2"/>
  <c r="BJ37" i="3"/>
  <c r="BC37" i="3"/>
  <c r="AH37" i="3"/>
  <c r="AA37" i="3"/>
  <c r="T37" i="3"/>
  <c r="M37" i="3"/>
  <c r="F37" i="3"/>
  <c r="Z43" i="2"/>
  <c r="AE43" i="2" s="1"/>
  <c r="AL44" i="4"/>
  <c r="Y43" i="2" s="1"/>
  <c r="U45" i="3" s="1"/>
  <c r="N45" i="3"/>
  <c r="S45" i="3" s="1"/>
  <c r="X44" i="4"/>
  <c r="W43" i="2" s="1"/>
  <c r="AI45" i="3"/>
  <c r="AN45" i="3" s="1"/>
  <c r="BG35" i="1"/>
  <c r="BF35" i="1"/>
  <c r="BD35" i="1"/>
  <c r="BB35" i="1"/>
  <c r="BA35" i="1"/>
  <c r="AO35" i="1"/>
  <c r="AN35" i="1"/>
  <c r="AM35" i="1"/>
  <c r="AL35" i="1"/>
  <c r="AK35" i="1"/>
  <c r="AJ35" i="1"/>
  <c r="AH35" i="1"/>
  <c r="AG35" i="1"/>
  <c r="AE35" i="1"/>
  <c r="AD35" i="1"/>
  <c r="AC35" i="1"/>
  <c r="AB35" i="1"/>
  <c r="AA35" i="1"/>
  <c r="Z35" i="1"/>
  <c r="X35" i="1"/>
  <c r="W35" i="1"/>
  <c r="U35" i="1"/>
  <c r="T35" i="1"/>
  <c r="S35" i="1"/>
  <c r="R35" i="1"/>
  <c r="Q35" i="1"/>
  <c r="V43" i="1"/>
  <c r="G45" i="3" l="1"/>
  <c r="BD45" i="3" s="1"/>
  <c r="AD43" i="2"/>
  <c r="BU44" i="4"/>
  <c r="Z45" i="3"/>
  <c r="I43" i="2"/>
  <c r="L43" i="2" s="1"/>
  <c r="AB45" i="3"/>
  <c r="BK45" i="3" s="1"/>
  <c r="N19" i="3"/>
  <c r="BK19" i="3" s="1"/>
  <c r="X16" i="2"/>
  <c r="K16" i="1"/>
  <c r="J16" i="1"/>
  <c r="H19" i="2"/>
  <c r="N19" i="2"/>
  <c r="S21" i="3"/>
  <c r="BP21" i="3"/>
  <c r="L45" i="3" l="1"/>
  <c r="BP45" i="3"/>
  <c r="BP19" i="3"/>
  <c r="AG45" i="3"/>
  <c r="BI45" i="3"/>
  <c r="S19" i="3"/>
  <c r="N16" i="1"/>
  <c r="Q19" i="2"/>
  <c r="E21" i="3"/>
  <c r="Q44" i="4"/>
  <c r="H43" i="2"/>
  <c r="N43" i="2"/>
  <c r="J44" i="4"/>
  <c r="C44" i="4"/>
  <c r="B44" i="4"/>
  <c r="A44" i="4"/>
  <c r="D45" i="3"/>
  <c r="C45" i="3"/>
  <c r="B45" i="3"/>
  <c r="A45" i="3"/>
  <c r="G43" i="2"/>
  <c r="F43" i="2"/>
  <c r="E43" i="2"/>
  <c r="D43" i="2"/>
  <c r="C43" i="2"/>
  <c r="B43" i="2"/>
  <c r="A43" i="2"/>
  <c r="C44" i="3"/>
  <c r="B44" i="3"/>
  <c r="A44" i="3"/>
  <c r="AI44" i="3"/>
  <c r="AN44" i="3" s="1"/>
  <c r="F42" i="2"/>
  <c r="E42" i="2"/>
  <c r="D42" i="2"/>
  <c r="C42" i="2"/>
  <c r="B42" i="2"/>
  <c r="A42" i="2"/>
  <c r="Q43" i="2" l="1"/>
  <c r="E45" i="3"/>
  <c r="Z42" i="2" l="1"/>
  <c r="AL43" i="4"/>
  <c r="Y42" i="2" s="1"/>
  <c r="U44" i="3" s="1"/>
  <c r="Z44" i="3" s="1"/>
  <c r="X43" i="4"/>
  <c r="W42" i="2" s="1"/>
  <c r="A43" i="4"/>
  <c r="B43" i="4"/>
  <c r="C43" i="4"/>
  <c r="G44" i="3" l="1"/>
  <c r="AD42" i="2"/>
  <c r="BU43" i="4"/>
  <c r="J43" i="4" s="1"/>
  <c r="AB44" i="3"/>
  <c r="BE42" i="1"/>
  <c r="J42" i="1" s="1"/>
  <c r="K42" i="1" s="1"/>
  <c r="V42" i="1"/>
  <c r="AE43" i="4" s="1"/>
  <c r="CB43" i="4" s="1"/>
  <c r="N42" i="1" l="1"/>
  <c r="P42" i="1"/>
  <c r="L44" i="3"/>
  <c r="BD44" i="3"/>
  <c r="X42" i="2"/>
  <c r="BI44" i="3"/>
  <c r="I42" i="2"/>
  <c r="G42" i="2"/>
  <c r="AG44" i="3"/>
  <c r="N44" i="3" l="1"/>
  <c r="AE42" i="2"/>
  <c r="N42" i="2" s="1"/>
  <c r="L42" i="2"/>
  <c r="D44" i="3"/>
  <c r="Q43" i="4"/>
  <c r="S44" i="3" l="1"/>
  <c r="BK44" i="3"/>
  <c r="BP44" i="3" s="1"/>
  <c r="H42" i="2"/>
  <c r="Q42" i="2"/>
  <c r="E44" i="3"/>
  <c r="S24" i="3"/>
  <c r="AI35" i="1"/>
  <c r="AI48" i="1" s="1"/>
  <c r="C17" i="3" l="1"/>
  <c r="B17" i="3"/>
  <c r="A17" i="3"/>
  <c r="F15" i="2"/>
  <c r="E15" i="2"/>
  <c r="D15" i="2"/>
  <c r="C15" i="2"/>
  <c r="B15" i="2"/>
  <c r="A15" i="2"/>
  <c r="AI17" i="3" l="1"/>
  <c r="AI16" i="3" s="1"/>
  <c r="AN17" i="3" l="1"/>
  <c r="AN16" i="3" s="1"/>
  <c r="AL16" i="4"/>
  <c r="C16" i="4"/>
  <c r="B16" i="4"/>
  <c r="A16" i="4"/>
  <c r="AB20" i="3"/>
  <c r="BK20" i="3" s="1"/>
  <c r="BU16" i="4" l="1"/>
  <c r="Y15" i="2"/>
  <c r="AL15" i="4"/>
  <c r="W15" i="2"/>
  <c r="S20" i="3"/>
  <c r="Z15" i="2"/>
  <c r="AG20" i="3"/>
  <c r="V15" i="1"/>
  <c r="V14" i="1" s="1"/>
  <c r="Y14" i="2" l="1"/>
  <c r="U17" i="3"/>
  <c r="Z14" i="2"/>
  <c r="W14" i="2"/>
  <c r="BE14" i="1"/>
  <c r="G17" i="3"/>
  <c r="AB17" i="3"/>
  <c r="CB15" i="4"/>
  <c r="N18" i="2"/>
  <c r="H18" i="2"/>
  <c r="BI35" i="1"/>
  <c r="U16" i="3" l="1"/>
  <c r="Z17" i="3"/>
  <c r="Z16" i="3" s="1"/>
  <c r="G16" i="3"/>
  <c r="BD17" i="3"/>
  <c r="K14" i="1"/>
  <c r="J14" i="1"/>
  <c r="L17" i="3"/>
  <c r="L16" i="3" s="1"/>
  <c r="AG17" i="3"/>
  <c r="X15" i="2"/>
  <c r="BP20" i="3"/>
  <c r="Q18" i="2"/>
  <c r="E20" i="3"/>
  <c r="AZ33" i="4"/>
  <c r="I26" i="2" s="1"/>
  <c r="X14" i="2" l="1"/>
  <c r="N14" i="1"/>
  <c r="D28" i="3"/>
  <c r="L26" i="2"/>
  <c r="N17" i="3"/>
  <c r="BK17" i="3" s="1"/>
  <c r="Q16" i="4"/>
  <c r="Q15" i="4" s="1"/>
  <c r="H15" i="2" l="1"/>
  <c r="N15" i="2"/>
  <c r="S17" i="3"/>
  <c r="AK33" i="1"/>
  <c r="BP17" i="3" l="1"/>
  <c r="Q15" i="2"/>
  <c r="E17" i="3"/>
  <c r="AL42" i="4"/>
  <c r="Y41" i="2" s="1"/>
  <c r="AL41" i="4"/>
  <c r="Y40" i="2" s="1"/>
  <c r="A42" i="3"/>
  <c r="B42" i="3"/>
  <c r="C42" i="3"/>
  <c r="A43" i="3"/>
  <c r="B43" i="3"/>
  <c r="C43" i="3"/>
  <c r="AI43" i="3"/>
  <c r="AN43" i="3" s="1"/>
  <c r="AI42" i="3"/>
  <c r="AN42" i="3" s="1"/>
  <c r="U43" i="3"/>
  <c r="AI35" i="3"/>
  <c r="X41" i="4"/>
  <c r="W40" i="2" s="1"/>
  <c r="X42" i="4"/>
  <c r="W41" i="2" s="1"/>
  <c r="C42" i="4"/>
  <c r="B42" i="4"/>
  <c r="A42" i="4"/>
  <c r="C41" i="4"/>
  <c r="B41" i="4"/>
  <c r="A41" i="4"/>
  <c r="A40" i="2"/>
  <c r="A41" i="2"/>
  <c r="F41" i="2"/>
  <c r="E41" i="2"/>
  <c r="D41" i="2"/>
  <c r="C41" i="2"/>
  <c r="B41" i="2"/>
  <c r="F40" i="2"/>
  <c r="E40" i="2"/>
  <c r="D40" i="2"/>
  <c r="C40" i="2"/>
  <c r="B40" i="2"/>
  <c r="AD40" i="2" l="1"/>
  <c r="BU41" i="4"/>
  <c r="BU42" i="4"/>
  <c r="G43" i="3"/>
  <c r="AD41" i="2"/>
  <c r="J42" i="4"/>
  <c r="J41" i="4"/>
  <c r="Z40" i="2"/>
  <c r="AB42" i="3" s="1"/>
  <c r="Z41" i="2"/>
  <c r="Z43" i="3"/>
  <c r="U42" i="3"/>
  <c r="G42" i="3"/>
  <c r="BD42" i="3" s="1"/>
  <c r="AB43" i="3" l="1"/>
  <c r="AG43" i="3" s="1"/>
  <c r="L43" i="3"/>
  <c r="BD43" i="3"/>
  <c r="BI43" i="3" s="1"/>
  <c r="Z42" i="3"/>
  <c r="AG42" i="3"/>
  <c r="G41" i="2"/>
  <c r="I41" i="2"/>
  <c r="L42" i="3"/>
  <c r="BE41" i="1"/>
  <c r="J41" i="1" s="1"/>
  <c r="K41" i="1" s="1"/>
  <c r="BE38" i="1"/>
  <c r="J38" i="1" s="1"/>
  <c r="K38" i="1" s="1"/>
  <c r="BE37" i="1"/>
  <c r="J37" i="1" s="1"/>
  <c r="K37" i="1" s="1"/>
  <c r="BE36" i="1"/>
  <c r="J36" i="1" s="1"/>
  <c r="K36" i="1" s="1"/>
  <c r="V41" i="1"/>
  <c r="V39" i="1"/>
  <c r="V38" i="1"/>
  <c r="V37" i="1"/>
  <c r="V36" i="1"/>
  <c r="V33" i="1"/>
  <c r="AI41" i="3"/>
  <c r="AI40" i="3"/>
  <c r="AN40" i="3" s="1"/>
  <c r="AI39" i="3"/>
  <c r="AN39" i="3" s="1"/>
  <c r="AI34" i="3"/>
  <c r="AH34" i="3"/>
  <c r="AA32" i="2"/>
  <c r="AK32" i="1"/>
  <c r="AO32" i="1"/>
  <c r="AM32" i="1"/>
  <c r="AL32" i="1"/>
  <c r="N38" i="1" l="1"/>
  <c r="P38" i="1"/>
  <c r="N36" i="1"/>
  <c r="P36" i="1"/>
  <c r="N41" i="1"/>
  <c r="P41" i="1"/>
  <c r="N37" i="1"/>
  <c r="P37" i="1"/>
  <c r="AZ36" i="4"/>
  <c r="AZ49" i="4" s="1"/>
  <c r="H71" i="5" s="1"/>
  <c r="AF35" i="1"/>
  <c r="V40" i="1"/>
  <c r="BE40" i="1"/>
  <c r="J40" i="1" s="1"/>
  <c r="K40" i="1" s="1"/>
  <c r="AL48" i="1"/>
  <c r="AK48" i="1"/>
  <c r="X41" i="2"/>
  <c r="AE41" i="2" s="1"/>
  <c r="L41" i="2"/>
  <c r="D43" i="3"/>
  <c r="BI42" i="3"/>
  <c r="AH50" i="3"/>
  <c r="AN35" i="3"/>
  <c r="AN34" i="3" s="1"/>
  <c r="AN41" i="3"/>
  <c r="AO48" i="1"/>
  <c r="AM48" i="1"/>
  <c r="AN32" i="1"/>
  <c r="AN48" i="1" s="1"/>
  <c r="C31" i="5"/>
  <c r="C39" i="5" s="1"/>
  <c r="B49" i="4"/>
  <c r="AL40" i="4"/>
  <c r="Y39" i="2" s="1"/>
  <c r="X40" i="4"/>
  <c r="W39" i="2" s="1"/>
  <c r="C40" i="4"/>
  <c r="B40" i="4"/>
  <c r="A40" i="4"/>
  <c r="AB25" i="3"/>
  <c r="BK25" i="3" s="1"/>
  <c r="AL39" i="4"/>
  <c r="Y38" i="2" s="1"/>
  <c r="X39" i="4"/>
  <c r="W38" i="2" s="1"/>
  <c r="C39" i="4"/>
  <c r="B39" i="4"/>
  <c r="A39" i="4"/>
  <c r="AL38" i="4"/>
  <c r="W37" i="2"/>
  <c r="C38" i="4"/>
  <c r="B38" i="4"/>
  <c r="A38" i="4"/>
  <c r="AB23" i="3"/>
  <c r="AL37" i="4"/>
  <c r="X37" i="4"/>
  <c r="C37" i="4"/>
  <c r="B37" i="4"/>
  <c r="A37" i="4"/>
  <c r="B36" i="4"/>
  <c r="A36" i="4"/>
  <c r="Q34" i="4"/>
  <c r="Q33" i="4" s="1"/>
  <c r="C34" i="4"/>
  <c r="B34" i="4"/>
  <c r="A34" i="4"/>
  <c r="CB33" i="4"/>
  <c r="B33" i="4"/>
  <c r="A33" i="4"/>
  <c r="B15" i="4"/>
  <c r="A15" i="4"/>
  <c r="B50" i="3"/>
  <c r="C41" i="3"/>
  <c r="B41" i="3"/>
  <c r="A41" i="3"/>
  <c r="C40" i="3"/>
  <c r="B40" i="3"/>
  <c r="A40" i="3"/>
  <c r="C39" i="3"/>
  <c r="B39" i="3"/>
  <c r="A39" i="3"/>
  <c r="C38" i="3"/>
  <c r="B38" i="3"/>
  <c r="A38" i="3"/>
  <c r="B37" i="3"/>
  <c r="A37" i="3"/>
  <c r="BC34" i="3"/>
  <c r="C35" i="3"/>
  <c r="B35" i="3"/>
  <c r="A35" i="3"/>
  <c r="BJ34" i="3"/>
  <c r="AA34" i="3"/>
  <c r="T34" i="3"/>
  <c r="M34" i="3"/>
  <c r="F34" i="3"/>
  <c r="B34" i="3"/>
  <c r="A34" i="3"/>
  <c r="B16" i="3"/>
  <c r="A16" i="3"/>
  <c r="F39" i="2"/>
  <c r="E39" i="2"/>
  <c r="D39" i="2"/>
  <c r="C39" i="2"/>
  <c r="B39" i="2"/>
  <c r="A39" i="2"/>
  <c r="F38" i="2"/>
  <c r="E38" i="2"/>
  <c r="D38" i="2"/>
  <c r="C38" i="2"/>
  <c r="B38" i="2"/>
  <c r="A38" i="2"/>
  <c r="F37" i="2"/>
  <c r="E37" i="2"/>
  <c r="C37" i="2"/>
  <c r="B37" i="2"/>
  <c r="A37" i="2"/>
  <c r="F36" i="2"/>
  <c r="E36" i="2"/>
  <c r="D36" i="2"/>
  <c r="C36" i="2"/>
  <c r="B36" i="2"/>
  <c r="A36" i="2"/>
  <c r="B35" i="2"/>
  <c r="A35" i="2"/>
  <c r="F33" i="2"/>
  <c r="E33" i="2"/>
  <c r="D33" i="2"/>
  <c r="C33" i="2"/>
  <c r="B33" i="2"/>
  <c r="A33" i="2"/>
  <c r="V32" i="2"/>
  <c r="U32" i="2"/>
  <c r="T32" i="2"/>
  <c r="S32" i="2"/>
  <c r="R32" i="2"/>
  <c r="P32" i="2"/>
  <c r="O32" i="2"/>
  <c r="M32" i="2"/>
  <c r="K32" i="2"/>
  <c r="J32" i="2"/>
  <c r="B32" i="2"/>
  <c r="A32" i="2"/>
  <c r="B14" i="2"/>
  <c r="A14" i="2"/>
  <c r="BE33" i="1"/>
  <c r="J33" i="1" s="1"/>
  <c r="K33" i="1" s="1"/>
  <c r="AF33" i="1"/>
  <c r="AF32" i="1" s="1"/>
  <c r="AA33" i="1"/>
  <c r="Q33" i="1"/>
  <c r="BI32" i="1"/>
  <c r="BH32" i="1"/>
  <c r="BG32" i="1"/>
  <c r="BF32" i="1"/>
  <c r="BD32" i="1"/>
  <c r="BB32" i="1"/>
  <c r="BA32" i="1"/>
  <c r="AJ32" i="1"/>
  <c r="AH32" i="1"/>
  <c r="AH48" i="1" s="1"/>
  <c r="AG32" i="1"/>
  <c r="AG48" i="1" s="1"/>
  <c r="AE32" i="1"/>
  <c r="AE48" i="1" s="1"/>
  <c r="AC32" i="1"/>
  <c r="AB32" i="1"/>
  <c r="Z32" i="1"/>
  <c r="X32" i="1"/>
  <c r="W32" i="1"/>
  <c r="U32" i="1"/>
  <c r="S32" i="1"/>
  <c r="R32" i="1"/>
  <c r="BU38" i="4" l="1"/>
  <c r="Y37" i="2"/>
  <c r="N33" i="1"/>
  <c r="P33" i="1"/>
  <c r="N40" i="1"/>
  <c r="P40" i="1"/>
  <c r="BU37" i="4"/>
  <c r="G41" i="3"/>
  <c r="L41" i="3" s="1"/>
  <c r="BU40" i="4"/>
  <c r="G40" i="3"/>
  <c r="L40" i="3" s="1"/>
  <c r="BU39" i="4"/>
  <c r="AE36" i="4"/>
  <c r="CB36" i="4"/>
  <c r="AF48" i="1"/>
  <c r="G77" i="5" s="1"/>
  <c r="N28" i="3"/>
  <c r="BK28" i="3" s="1"/>
  <c r="AL36" i="4"/>
  <c r="X36" i="4"/>
  <c r="H74" i="5"/>
  <c r="H41" i="2"/>
  <c r="N23" i="3"/>
  <c r="S23" i="3" s="1"/>
  <c r="S25" i="3"/>
  <c r="H77" i="5"/>
  <c r="AA35" i="2"/>
  <c r="AA48" i="2" s="1"/>
  <c r="AI38" i="3"/>
  <c r="U41" i="3"/>
  <c r="U40" i="3"/>
  <c r="V35" i="1"/>
  <c r="AG25" i="3"/>
  <c r="AB24" i="3"/>
  <c r="BK24" i="3" s="1"/>
  <c r="AG23" i="3"/>
  <c r="BH35" i="1"/>
  <c r="BH48" i="1" s="1"/>
  <c r="W36" i="2"/>
  <c r="AB22" i="3"/>
  <c r="Q42" i="4"/>
  <c r="Q41" i="4"/>
  <c r="X40" i="2"/>
  <c r="AE40" i="2" s="1"/>
  <c r="Z37" i="2"/>
  <c r="AB39" i="3" s="1"/>
  <c r="Q39" i="4"/>
  <c r="Z38" i="2"/>
  <c r="Z36" i="2"/>
  <c r="H44" i="5"/>
  <c r="H43" i="5" s="1"/>
  <c r="BE39" i="1"/>
  <c r="H31" i="5"/>
  <c r="H30" i="5" s="1"/>
  <c r="H29" i="5" s="1"/>
  <c r="N43" i="3"/>
  <c r="BK43" i="3" s="1"/>
  <c r="N41" i="2"/>
  <c r="X36" i="2"/>
  <c r="X37" i="2"/>
  <c r="AE37" i="2" s="1"/>
  <c r="X38" i="2"/>
  <c r="X39" i="2"/>
  <c r="R48" i="2"/>
  <c r="T48" i="2"/>
  <c r="T50" i="3"/>
  <c r="AA50" i="3"/>
  <c r="BC50" i="3"/>
  <c r="M50" i="3"/>
  <c r="BJ50" i="3"/>
  <c r="F50" i="3"/>
  <c r="J48" i="2"/>
  <c r="U48" i="2"/>
  <c r="K48" i="2"/>
  <c r="O48" i="2"/>
  <c r="M48" i="2"/>
  <c r="P48" i="2"/>
  <c r="V48" i="2"/>
  <c r="C30" i="5"/>
  <c r="C29" i="5" s="1"/>
  <c r="C18" i="5" s="1"/>
  <c r="C17" i="5" s="1"/>
  <c r="S48" i="2"/>
  <c r="AC48" i="1"/>
  <c r="T32" i="1"/>
  <c r="T48" i="1" s="1"/>
  <c r="V32" i="1"/>
  <c r="W48" i="1"/>
  <c r="BD48" i="1"/>
  <c r="R48" i="1"/>
  <c r="AB48" i="1"/>
  <c r="S48" i="1"/>
  <c r="BF48" i="1"/>
  <c r="Z48" i="1"/>
  <c r="BG48" i="1"/>
  <c r="X48" i="1"/>
  <c r="AJ48" i="1"/>
  <c r="BI48" i="1"/>
  <c r="U48" i="1"/>
  <c r="BA48" i="1"/>
  <c r="BB48" i="1"/>
  <c r="Q32" i="1"/>
  <c r="Q48" i="1" s="1"/>
  <c r="D77" i="5" s="1"/>
  <c r="AA32" i="1"/>
  <c r="AA48" i="1" s="1"/>
  <c r="F77" i="5" s="1"/>
  <c r="G39" i="3"/>
  <c r="L39" i="3" s="1"/>
  <c r="Y36" i="2"/>
  <c r="X33" i="2"/>
  <c r="AD32" i="1"/>
  <c r="AD48" i="1" s="1"/>
  <c r="BE32" i="1"/>
  <c r="AE38" i="2" l="1"/>
  <c r="BK23" i="3"/>
  <c r="BP23" i="3" s="1"/>
  <c r="BD40" i="3"/>
  <c r="BD41" i="3"/>
  <c r="AD38" i="2"/>
  <c r="U39" i="3"/>
  <c r="BD39" i="3" s="1"/>
  <c r="AD37" i="2"/>
  <c r="AD36" i="2"/>
  <c r="AD39" i="2"/>
  <c r="AE36" i="2"/>
  <c r="BE35" i="1"/>
  <c r="BE48" i="1" s="1"/>
  <c r="J39" i="1"/>
  <c r="X35" i="2"/>
  <c r="AE49" i="4"/>
  <c r="AB40" i="3"/>
  <c r="S28" i="3"/>
  <c r="BP28" i="3"/>
  <c r="BP25" i="3"/>
  <c r="N22" i="3"/>
  <c r="S22" i="3" s="1"/>
  <c r="S18" i="3" s="1"/>
  <c r="H20" i="5"/>
  <c r="H19" i="5" s="1"/>
  <c r="H76" i="5"/>
  <c r="H39" i="5" s="1"/>
  <c r="Z40" i="3"/>
  <c r="H40" i="2"/>
  <c r="AI37" i="3"/>
  <c r="AI50" i="3" s="1"/>
  <c r="AN38" i="3"/>
  <c r="AN37" i="3" s="1"/>
  <c r="AN50" i="3" s="1"/>
  <c r="Y35" i="2"/>
  <c r="AG22" i="3"/>
  <c r="AB18" i="3"/>
  <c r="AB16" i="3" s="1"/>
  <c r="AG24" i="3"/>
  <c r="BP24" i="3"/>
  <c r="H22" i="2"/>
  <c r="N22" i="2"/>
  <c r="N21" i="2"/>
  <c r="H21" i="2"/>
  <c r="N23" i="2"/>
  <c r="H23" i="2"/>
  <c r="N38" i="3"/>
  <c r="AB38" i="3"/>
  <c r="G38" i="3"/>
  <c r="G37" i="3" s="1"/>
  <c r="N42" i="3"/>
  <c r="BK42" i="3" s="1"/>
  <c r="Q38" i="4"/>
  <c r="Z39" i="2"/>
  <c r="AE39" i="2" s="1"/>
  <c r="V48" i="1"/>
  <c r="E77" i="5" s="1"/>
  <c r="AG39" i="3"/>
  <c r="N40" i="3"/>
  <c r="N39" i="3"/>
  <c r="BK39" i="3" s="1"/>
  <c r="Q41" i="2"/>
  <c r="E43" i="3"/>
  <c r="S43" i="3"/>
  <c r="BP43" i="3"/>
  <c r="H36" i="2"/>
  <c r="Z41" i="3"/>
  <c r="Q37" i="4"/>
  <c r="N41" i="3"/>
  <c r="K32" i="1"/>
  <c r="N32" i="1"/>
  <c r="P32" i="1"/>
  <c r="W33" i="2"/>
  <c r="X33" i="4"/>
  <c r="X49" i="4" s="1"/>
  <c r="Y33" i="2"/>
  <c r="AL33" i="4"/>
  <c r="AL49" i="4" s="1"/>
  <c r="U38" i="3"/>
  <c r="Z33" i="2"/>
  <c r="AE33" i="2" s="1"/>
  <c r="AS33" i="4"/>
  <c r="N35" i="3"/>
  <c r="X32" i="2"/>
  <c r="BK38" i="3" l="1"/>
  <c r="BK22" i="3"/>
  <c r="BK18" i="3" s="1"/>
  <c r="BK16" i="3" s="1"/>
  <c r="AD33" i="2"/>
  <c r="Z39" i="3"/>
  <c r="AG40" i="3"/>
  <c r="BK40" i="3"/>
  <c r="BP40" i="3" s="1"/>
  <c r="BD38" i="3"/>
  <c r="K39" i="1"/>
  <c r="P39" i="1" s="1"/>
  <c r="J35" i="1"/>
  <c r="S16" i="3"/>
  <c r="N65" i="3"/>
  <c r="Z35" i="2"/>
  <c r="N26" i="2"/>
  <c r="H26" i="2"/>
  <c r="BP38" i="3"/>
  <c r="N18" i="3"/>
  <c r="N16" i="3" s="1"/>
  <c r="H18" i="5"/>
  <c r="H17" i="5" s="1"/>
  <c r="BP39" i="3"/>
  <c r="BP42" i="3"/>
  <c r="U37" i="3"/>
  <c r="AG38" i="3"/>
  <c r="AG18" i="3"/>
  <c r="AG16" i="3" s="1"/>
  <c r="E71" i="5"/>
  <c r="E79" i="5" s="1"/>
  <c r="Q21" i="2"/>
  <c r="E23" i="3"/>
  <c r="AS49" i="4"/>
  <c r="AB65" i="3" s="1"/>
  <c r="Q23" i="2"/>
  <c r="E25" i="3"/>
  <c r="BI25" i="3"/>
  <c r="G22" i="2"/>
  <c r="I22" i="2"/>
  <c r="Q22" i="2"/>
  <c r="E24" i="3"/>
  <c r="I23" i="2"/>
  <c r="H20" i="2"/>
  <c r="N20" i="2"/>
  <c r="BI24" i="3"/>
  <c r="N36" i="2"/>
  <c r="E38" i="3" s="1"/>
  <c r="AE35" i="2"/>
  <c r="N37" i="3"/>
  <c r="CB49" i="4"/>
  <c r="BK65" i="3" s="1"/>
  <c r="S38" i="3"/>
  <c r="S42" i="3"/>
  <c r="L38" i="3"/>
  <c r="L37" i="3" s="1"/>
  <c r="N38" i="2"/>
  <c r="E40" i="3" s="1"/>
  <c r="H38" i="2"/>
  <c r="AB41" i="3"/>
  <c r="BK41" i="3" s="1"/>
  <c r="Q40" i="4"/>
  <c r="Q36" i="4" s="1"/>
  <c r="N37" i="2"/>
  <c r="Q37" i="2" s="1"/>
  <c r="H37" i="2"/>
  <c r="N39" i="2"/>
  <c r="Q39" i="2" s="1"/>
  <c r="H39" i="2"/>
  <c r="S40" i="3"/>
  <c r="S39" i="3"/>
  <c r="H33" i="2"/>
  <c r="H32" i="2" s="1"/>
  <c r="AE32" i="2"/>
  <c r="N33" i="2"/>
  <c r="E35" i="3" s="1"/>
  <c r="E34" i="3" s="1"/>
  <c r="S41" i="3"/>
  <c r="J32" i="1"/>
  <c r="X48" i="2"/>
  <c r="U35" i="3"/>
  <c r="Y32" i="2"/>
  <c r="BU33" i="4"/>
  <c r="J34" i="4"/>
  <c r="J33" i="4" s="1"/>
  <c r="D71" i="5"/>
  <c r="G65" i="3"/>
  <c r="U65" i="3"/>
  <c r="F71" i="5"/>
  <c r="W32" i="2"/>
  <c r="G35" i="3"/>
  <c r="AB35" i="3"/>
  <c r="BK35" i="3" s="1"/>
  <c r="Z32" i="2"/>
  <c r="S35" i="3"/>
  <c r="S34" i="3" s="1"/>
  <c r="N34" i="3"/>
  <c r="Z38" i="3"/>
  <c r="Z37" i="3" l="1"/>
  <c r="BD35" i="3"/>
  <c r="N39" i="1"/>
  <c r="P35" i="1" s="1"/>
  <c r="K35" i="1"/>
  <c r="K48" i="1" s="1"/>
  <c r="E76" i="5"/>
  <c r="E39" i="5" s="1"/>
  <c r="D74" i="5"/>
  <c r="D20" i="5" s="1"/>
  <c r="D76" i="5"/>
  <c r="D39" i="5" s="1"/>
  <c r="Q26" i="2"/>
  <c r="E28" i="3"/>
  <c r="BP22" i="3"/>
  <c r="BP18" i="3" s="1"/>
  <c r="BP16" i="3" s="1"/>
  <c r="F74" i="5"/>
  <c r="AB37" i="3"/>
  <c r="Q36" i="2"/>
  <c r="E31" i="5"/>
  <c r="D79" i="5"/>
  <c r="G71" i="5"/>
  <c r="G76" i="5" s="1"/>
  <c r="L22" i="2"/>
  <c r="D24" i="3"/>
  <c r="Q20" i="2"/>
  <c r="E22" i="3"/>
  <c r="W48" i="2"/>
  <c r="Z48" i="2"/>
  <c r="AE16" i="2"/>
  <c r="AE14" i="2" s="1"/>
  <c r="L23" i="2"/>
  <c r="D25" i="3"/>
  <c r="Y48" i="2"/>
  <c r="I17" i="2"/>
  <c r="G17" i="2"/>
  <c r="G18" i="2"/>
  <c r="H35" i="2"/>
  <c r="Q49" i="4"/>
  <c r="S37" i="3"/>
  <c r="S50" i="3" s="1"/>
  <c r="Q38" i="2"/>
  <c r="AG41" i="3"/>
  <c r="AG37" i="3" s="1"/>
  <c r="BP35" i="3"/>
  <c r="BP34" i="3" s="1"/>
  <c r="E39" i="3"/>
  <c r="BK37" i="3"/>
  <c r="E41" i="3"/>
  <c r="Q33" i="2"/>
  <c r="Q32" i="2" s="1"/>
  <c r="N32" i="2"/>
  <c r="J48" i="1"/>
  <c r="N40" i="2"/>
  <c r="N35" i="2" s="1"/>
  <c r="N50" i="3"/>
  <c r="N66" i="3" s="1"/>
  <c r="AB34" i="3"/>
  <c r="AG35" i="3"/>
  <c r="AG34" i="3" s="1"/>
  <c r="F31" i="5"/>
  <c r="F30" i="5" s="1"/>
  <c r="F29" i="5" s="1"/>
  <c r="F44" i="5"/>
  <c r="F43" i="5" s="1"/>
  <c r="F76" i="5"/>
  <c r="F39" i="5" s="1"/>
  <c r="F79" i="5"/>
  <c r="U34" i="3"/>
  <c r="U50" i="3" s="1"/>
  <c r="U66" i="3" s="1"/>
  <c r="Z35" i="3"/>
  <c r="Z34" i="3" s="1"/>
  <c r="Z50" i="3" s="1"/>
  <c r="G33" i="2"/>
  <c r="G32" i="2" s="1"/>
  <c r="AD32" i="2"/>
  <c r="I33" i="2"/>
  <c r="D31" i="5"/>
  <c r="D44" i="5"/>
  <c r="D43" i="5" s="1"/>
  <c r="L35" i="3"/>
  <c r="L34" i="3" s="1"/>
  <c r="L50" i="3" s="1"/>
  <c r="G34" i="3"/>
  <c r="G50" i="3" s="1"/>
  <c r="G66" i="3" s="1"/>
  <c r="K39" i="5" l="1"/>
  <c r="N35" i="1"/>
  <c r="N48" i="1" s="1"/>
  <c r="D30" i="5"/>
  <c r="K31" i="5"/>
  <c r="M76" i="5"/>
  <c r="G79" i="5"/>
  <c r="F20" i="5"/>
  <c r="F19" i="5" s="1"/>
  <c r="F18" i="5" s="1"/>
  <c r="F17" i="5" s="1"/>
  <c r="F78" i="5" s="1"/>
  <c r="AG50" i="3"/>
  <c r="E30" i="5"/>
  <c r="D19" i="3"/>
  <c r="G31" i="5"/>
  <c r="G30" i="5" s="1"/>
  <c r="G29" i="5" s="1"/>
  <c r="BI20" i="3"/>
  <c r="G39" i="5"/>
  <c r="L39" i="5" s="1"/>
  <c r="BK34" i="3"/>
  <c r="N17" i="2"/>
  <c r="H17" i="2"/>
  <c r="AE48" i="2"/>
  <c r="L17" i="2"/>
  <c r="L18" i="2"/>
  <c r="D20" i="3"/>
  <c r="AB50" i="3"/>
  <c r="AB66" i="3" s="1"/>
  <c r="BP41" i="3"/>
  <c r="BP37" i="3" s="1"/>
  <c r="BP50" i="3" s="1"/>
  <c r="P48" i="1"/>
  <c r="G40" i="2"/>
  <c r="I40" i="2"/>
  <c r="Q40" i="2"/>
  <c r="Q35" i="2" s="1"/>
  <c r="E42" i="3"/>
  <c r="E37" i="3" s="1"/>
  <c r="BD34" i="3"/>
  <c r="BI35" i="3"/>
  <c r="BI34" i="3" s="1"/>
  <c r="D35" i="3"/>
  <c r="D34" i="3" s="1"/>
  <c r="I32" i="2"/>
  <c r="L33" i="2"/>
  <c r="L32" i="2" s="1"/>
  <c r="D29" i="5" l="1"/>
  <c r="K30" i="5"/>
  <c r="K29" i="5" s="1"/>
  <c r="L30" i="5"/>
  <c r="L29" i="5" s="1"/>
  <c r="L31" i="5"/>
  <c r="E29" i="5"/>
  <c r="H16" i="2"/>
  <c r="H14" i="2" s="1"/>
  <c r="E19" i="3"/>
  <c r="N16" i="2"/>
  <c r="N14" i="2" s="1"/>
  <c r="D19" i="5"/>
  <c r="BK50" i="3"/>
  <c r="BK66" i="3" s="1"/>
  <c r="BD18" i="3"/>
  <c r="I21" i="2"/>
  <c r="G21" i="2"/>
  <c r="Q17" i="2"/>
  <c r="BI23" i="3"/>
  <c r="I20" i="2"/>
  <c r="G20" i="2"/>
  <c r="L40" i="2"/>
  <c r="D42" i="3"/>
  <c r="L79" i="5"/>
  <c r="H48" i="2" l="1"/>
  <c r="N48" i="2"/>
  <c r="D18" i="5"/>
  <c r="G16" i="2"/>
  <c r="E18" i="3"/>
  <c r="E16" i="3" s="1"/>
  <c r="I16" i="2"/>
  <c r="Q16" i="2"/>
  <c r="Q14" i="2" s="1"/>
  <c r="BI22" i="3"/>
  <c r="BI18" i="3" s="1"/>
  <c r="L20" i="2"/>
  <c r="D22" i="3"/>
  <c r="L21" i="2"/>
  <c r="D23" i="3"/>
  <c r="D17" i="5" l="1"/>
  <c r="D78" i="5" s="1"/>
  <c r="Q48" i="2"/>
  <c r="E50" i="3"/>
  <c r="L16" i="2"/>
  <c r="D18" i="3"/>
  <c r="BC32" i="1" l="1"/>
  <c r="H33" i="1"/>
  <c r="M33" i="1" l="1"/>
  <c r="O33" i="1"/>
  <c r="H32" i="1"/>
  <c r="AZ32" i="1"/>
  <c r="G32" i="1" l="1"/>
  <c r="M32" i="1"/>
  <c r="O32" i="1"/>
  <c r="E44" i="5" l="1"/>
  <c r="E74" i="5"/>
  <c r="E20" i="5" l="1"/>
  <c r="E43" i="5"/>
  <c r="E19" i="5" l="1"/>
  <c r="E18" i="5" s="1"/>
  <c r="G20" i="5"/>
  <c r="I20" i="5" l="1"/>
  <c r="I19" i="5" s="1"/>
  <c r="I18" i="5" s="1"/>
  <c r="E17" i="5"/>
  <c r="E78" i="5" s="1"/>
  <c r="G44" i="5"/>
  <c r="G19" i="5"/>
  <c r="I44" i="5" l="1"/>
  <c r="I43" i="5" s="1"/>
  <c r="I17" i="5" s="1"/>
  <c r="K74" i="5"/>
  <c r="L74" i="5"/>
  <c r="M74" i="5"/>
  <c r="G43" i="5"/>
  <c r="G18" i="5"/>
  <c r="J20" i="5"/>
  <c r="K20" i="5" s="1"/>
  <c r="J44" i="5" l="1"/>
  <c r="K44" i="5" s="1"/>
  <c r="L75" i="5"/>
  <c r="L20" i="5"/>
  <c r="M75" i="5"/>
  <c r="J19" i="5"/>
  <c r="J43" i="5"/>
  <c r="G17" i="5"/>
  <c r="G78" i="5" s="1"/>
  <c r="L44" i="5" l="1"/>
  <c r="L43" i="5" s="1"/>
  <c r="K19" i="5"/>
  <c r="L19" i="5"/>
  <c r="J18" i="5"/>
  <c r="K18" i="5" l="1"/>
  <c r="L18" i="5"/>
  <c r="L17" i="5" s="1"/>
  <c r="L78" i="5" s="1"/>
  <c r="J17" i="5"/>
  <c r="AZ15" i="1" l="1"/>
  <c r="G15" i="1" s="1"/>
  <c r="AZ14" i="1" l="1"/>
  <c r="BC14" i="1"/>
  <c r="G14" i="1" l="1"/>
  <c r="H15" i="1"/>
  <c r="M15" i="1" l="1"/>
  <c r="O15" i="1"/>
  <c r="H14" i="1"/>
  <c r="J16" i="4"/>
  <c r="J15" i="4" s="1"/>
  <c r="BU15" i="4"/>
  <c r="AD14" i="2" l="1"/>
  <c r="G14" i="2"/>
  <c r="I15" i="2"/>
  <c r="M14" i="1"/>
  <c r="O14" i="1"/>
  <c r="BI17" i="3" l="1"/>
  <c r="BI16" i="3" s="1"/>
  <c r="BD16" i="3"/>
  <c r="L15" i="2"/>
  <c r="L14" i="2" s="1"/>
  <c r="I14" i="2"/>
  <c r="D17" i="3"/>
  <c r="D16" i="3" s="1"/>
  <c r="AZ37" i="1"/>
  <c r="G37" i="1" s="1"/>
  <c r="H37" i="1" s="1"/>
  <c r="AZ39" i="1"/>
  <c r="G39" i="1" s="1"/>
  <c r="H39" i="1" s="1"/>
  <c r="AZ38" i="1"/>
  <c r="G38" i="1" s="1"/>
  <c r="H38" i="1" s="1"/>
  <c r="M38" i="1" l="1"/>
  <c r="O38" i="1"/>
  <c r="M37" i="1"/>
  <c r="O37" i="1"/>
  <c r="M39" i="1"/>
  <c r="O39" i="1"/>
  <c r="BC35" i="1"/>
  <c r="BC48" i="1" s="1"/>
  <c r="J39" i="4"/>
  <c r="J40" i="4"/>
  <c r="AZ36" i="1"/>
  <c r="J38" i="4" l="1"/>
  <c r="AZ35" i="1"/>
  <c r="AZ48" i="1" s="1"/>
  <c r="G36" i="1"/>
  <c r="I37" i="2" l="1"/>
  <c r="G37" i="2"/>
  <c r="BI41" i="3"/>
  <c r="G38" i="2"/>
  <c r="I38" i="2"/>
  <c r="BI39" i="3"/>
  <c r="I39" i="2"/>
  <c r="G39" i="2"/>
  <c r="G35" i="1"/>
  <c r="G48" i="1" s="1"/>
  <c r="H36" i="1"/>
  <c r="BI40" i="3"/>
  <c r="M36" i="1" l="1"/>
  <c r="O36" i="1"/>
  <c r="H35" i="1"/>
  <c r="H48" i="1" s="1"/>
  <c r="L38" i="2"/>
  <c r="D40" i="3"/>
  <c r="D41" i="3"/>
  <c r="L39" i="2"/>
  <c r="L37" i="2"/>
  <c r="D39" i="3"/>
  <c r="M35" i="1" l="1"/>
  <c r="M48" i="1" s="1"/>
  <c r="O35" i="1" l="1"/>
  <c r="O48" i="1" s="1"/>
  <c r="J37" i="4" l="1"/>
  <c r="J36" i="4" s="1"/>
  <c r="J49" i="4" s="1"/>
  <c r="BU36" i="4"/>
  <c r="BU49" i="4" s="1"/>
  <c r="BD65" i="3" s="1"/>
  <c r="K79" i="5" l="1"/>
  <c r="AD35" i="2"/>
  <c r="AD48" i="2" s="1"/>
  <c r="I36" i="2"/>
  <c r="G36" i="2"/>
  <c r="G35" i="2" s="1"/>
  <c r="G48" i="2" s="1"/>
  <c r="D38" i="3" l="1"/>
  <c r="D37" i="3" s="1"/>
  <c r="D50" i="3" s="1"/>
  <c r="L36" i="2"/>
  <c r="L35" i="2" s="1"/>
  <c r="L48" i="2" s="1"/>
  <c r="I35" i="2"/>
  <c r="I48" i="2" s="1"/>
  <c r="BD37" i="3"/>
  <c r="BD50" i="3" s="1"/>
  <c r="BD66" i="3" s="1"/>
  <c r="BI38" i="3"/>
  <c r="BI37" i="3" s="1"/>
  <c r="BI50" i="3" s="1"/>
  <c r="K43" i="5" l="1"/>
  <c r="K17" i="5" s="1"/>
  <c r="K78" i="5" l="1"/>
</calcChain>
</file>

<file path=xl/sharedStrings.xml><?xml version="1.0" encoding="utf-8"?>
<sst xmlns="http://schemas.openxmlformats.org/spreadsheetml/2006/main" count="889" uniqueCount="344">
  <si>
    <r>
      <t>Приложение  № __</t>
    </r>
    <r>
      <rPr>
        <vertAlign val="superscript"/>
        <sz val="14"/>
        <rFont val="Times New Roman"/>
        <family val="1"/>
        <charset val="204"/>
      </rPr>
      <t>1)</t>
    </r>
  </si>
  <si>
    <r>
      <t>к решению ______________ от «__» _________ г. №__________</t>
    </r>
    <r>
      <rPr>
        <vertAlign val="superscript"/>
        <sz val="14"/>
        <rFont val="Times New Roman"/>
        <family val="1"/>
        <charset val="204"/>
      </rPr>
      <t>2)</t>
    </r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</si>
  <si>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</si>
  <si>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</si>
  <si>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ООО "Энергосбыт Донецк"</t>
  </si>
  <si>
    <t>полное наименование субъекта электроэнергетики</t>
  </si>
  <si>
    <t>Номер группы инвести-ционных проектов</t>
  </si>
  <si>
    <t xml:space="preserve">  Наименование инвестиционного проекта (наименование 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</si>
  <si>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</si>
  <si>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</si>
  <si>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</si>
  <si>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Полная сметная стоимость инвестиционного проекта в соответствии с утвержденной проектной документацией</t>
  </si>
  <si>
    <t xml:space="preserve">Оценка полной стоимости инвестиционного проекта в прогнозных ценах соответствующих лет, млн рублей (с НДС) </t>
  </si>
  <si>
    <t xml:space="preserve">Остаток финансирования капитальных вложений в прогнозных ценах соответствующих лет,  млн рублей 
(с НДС) </t>
  </si>
  <si>
    <t>План</t>
  </si>
  <si>
    <t>Скорректированный план</t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</si>
  <si>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2025 года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</si>
  <si>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2025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</si>
  <si>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2026 года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</si>
  <si>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2026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</si>
  <si>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Итого
план</t>
  </si>
  <si>
    <t>Итого
 скорректированный план</t>
  </si>
  <si>
    <t xml:space="preserve">План </t>
  </si>
  <si>
    <t>в базисном уровне цен, млн рублей 
(с НДС)</t>
  </si>
  <si>
    <t>в ценах, сложившихся ко времени составления сметной документации, млн рублей (с НДС)</t>
  </si>
  <si>
    <t>месяц и год составления сметной документации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</si>
  <si>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</si>
  <si>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</si>
  <si>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</si>
  <si>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</t>
  </si>
  <si>
    <t>иных источников финансирования</t>
  </si>
  <si>
    <t>Приобретение ИТ-имущества</t>
  </si>
  <si>
    <t>Оснащение интеллектуальной системой учета</t>
  </si>
  <si>
    <t>2.1.</t>
  </si>
  <si>
    <t xml:space="preserve">Оборудование многоквартирных жилых домов интеллектуальной системой учета </t>
  </si>
  <si>
    <t>N_D01</t>
  </si>
  <si>
    <t>Иные проекты</t>
  </si>
  <si>
    <t>3.1.</t>
  </si>
  <si>
    <t>Быстровозводимые центры обслуживания клиентов</t>
  </si>
  <si>
    <t>N_D02</t>
  </si>
  <si>
    <t>3.2.</t>
  </si>
  <si>
    <t>Терминалы электронной очереди</t>
  </si>
  <si>
    <t>N_D03</t>
  </si>
  <si>
    <t>3.3.</t>
  </si>
  <si>
    <t>Клиентские терминалы</t>
  </si>
  <si>
    <t>N_D04</t>
  </si>
  <si>
    <t>3.4.</t>
  </si>
  <si>
    <t>N_D05</t>
  </si>
  <si>
    <t>ИТОГО</t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</si>
  <si>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</si>
  <si>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</si>
  <si>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11.15 настоящая форма дополняется новыми столбцами, аналогичными столбцам 11.11 - 11.15,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11.11 - 11.15 или 11.6 - 11.15.</t>
    </r>
  </si>
  <si>
    <t>Раздел 2. План освоения капитальных вложений по инвестиционным проектам</t>
  </si>
  <si>
    <t xml:space="preserve">  Наименование инвестиционного проекта (группы инвестиционных проектов)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</si>
  <si>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</si>
  <si>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Оценка полной стоимости в прогнозных ценах соответствующих лет, 
млн рублей (без НДС)</t>
  </si>
  <si>
    <t>Остаток освоения капитальных вложений, 
млн рублей (без НДС)</t>
  </si>
  <si>
    <t>2025 год</t>
  </si>
  <si>
    <t>2026 год</t>
  </si>
  <si>
    <t>Итого
(скорректированный план)</t>
  </si>
  <si>
    <t>Всего, в т.ч.:</t>
  </si>
  <si>
    <t>проектно-изыскательские работы</t>
  </si>
  <si>
    <t>строительные работы, реконструкция, монтаж оборудования</t>
  </si>
  <si>
    <t>оборудование</t>
  </si>
  <si>
    <t>прочие затраты</t>
  </si>
  <si>
    <t>в базисном уровне цен</t>
  </si>
  <si>
    <t>в прогнозных ценах соответствующих лет</t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</si>
  <si>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</si>
  <si>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</si>
  <si>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более 3 лет, то после столбца 14.3 настоящая форма дополняется новыми столбцами, аналогичными столбцу 14.3,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</si>
  <si>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менее 3 лет, то в настоящей форме удаляются столбцы 14.2 - 14.3 или 14.3.</t>
  </si>
  <si>
    <r>
      <t xml:space="preserve">                                                 Плановые показатели реализации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</si>
  <si>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r>
      <t xml:space="preserve">                                                                          Раздел 1.</t>
    </r>
    <r>
      <rPr>
        <b/>
        <vertAlign val="superscript"/>
        <sz val="12"/>
        <rFont val="Times New Roman"/>
        <family val="1"/>
        <charset val="204"/>
      </rPr>
      <t>4)</t>
    </r>
    <r>
      <rPr>
        <b/>
        <sz val="12"/>
        <rFont val="Times New Roman"/>
        <family val="1"/>
        <charset val="204"/>
      </rPr>
      <t xml:space="preserve"> План принятия основных средств и нематериальных активов к бухгалтерскому учету</t>
    </r>
  </si>
  <si>
    <t xml:space="preserve">                         полное наименование субъекта электроэнергетики</t>
  </si>
  <si>
    <t>Первоначальная стоимость принимаемых к учету основных средств и нематериальных активов, млн рублей (без НДС)</t>
  </si>
  <si>
    <t xml:space="preserve">                                 2025 год</t>
  </si>
  <si>
    <t>Итого</t>
  </si>
  <si>
    <t>нематериальные активы</t>
  </si>
  <si>
    <t>основные средства</t>
  </si>
  <si>
    <t>млн рублей (без НДС)</t>
  </si>
  <si>
    <r>
      <t>МВ×А</t>
    </r>
    <r>
      <rPr>
        <vertAlign val="superscript"/>
        <sz val="12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</si>
  <si>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</si>
  <si>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rFont val="Times New Roman"/>
        <family val="1"/>
        <charset val="204"/>
      </rPr>
      <t>6)</t>
    </r>
  </si>
  <si>
    <r>
      <t>МВт</t>
    </r>
    <r>
      <rPr>
        <vertAlign val="superscript"/>
        <sz val="12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</si>
  <si>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rFont val="Times New Roman"/>
        <family val="1"/>
        <charset val="204"/>
      </rPr>
      <t>6)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</si>
  <si>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Вместо слов «План ввода основных средств (Плановые показатели реализации инвестиционной программы)» указываются слова: 
     «План ввода основных средств», если форма заполняется в отношении сетевой организации;
     «Плановые показатели реализации инвестиционной программы»,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</si>
  <si>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Вместо слов «Раздел 1 (Раздел 3).» указываются слова: 
     «Раздел 1.», если форма заполняется в отношении сетевой организации;
     «Раздел 3.»,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</si>
  <si>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</si>
  <si>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</si>
  <si>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менее 3 лет, то в настоящей форме удаляются столбцы 5.3.1 - 5.3.7  или 5.2.1 - 5.3.7.</t>
  </si>
  <si>
    <r>
      <rPr>
        <vertAlign val="superscript"/>
        <sz val="12"/>
        <rFont val="Times New Roman"/>
        <family val="1"/>
        <charset val="204"/>
      </rPr>
      <t xml:space="preserve">6)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</si>
  <si>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t xml:space="preserve">                      Плановые показатели реализации инвестиционной программы</t>
  </si>
  <si>
    <t xml:space="preserve">                                                  Раздел 2. Ввод объектов инвестиционной деятельности (мощностей) в эксплуатацию</t>
  </si>
  <si>
    <t xml:space="preserve">                          полное наименование субъекта электроэнергетики</t>
  </si>
  <si>
    <t>Характеристики объекта электроэнергетики (объекта инвестиционной деятельности)</t>
  </si>
  <si>
    <r>
      <t>МВ×А</t>
    </r>
    <r>
      <rPr>
        <vertAlign val="superscript"/>
        <sz val="12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</si>
  <si>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rFont val="Times New Roman"/>
        <family val="1"/>
        <charset val="204"/>
      </rPr>
      <t>4)</t>
    </r>
  </si>
  <si>
    <r>
      <t>км ВЛ
 1-цеп</t>
    </r>
    <r>
      <rPr>
        <vertAlign val="superscript"/>
        <sz val="12"/>
        <rFont val="Times New Roman"/>
        <family val="1"/>
        <charset val="204"/>
      </rPr>
      <t>4)</t>
    </r>
  </si>
  <si>
    <r>
      <t>км ВЛ
 2-цеп</t>
    </r>
    <r>
      <rPr>
        <vertAlign val="superscript"/>
        <sz val="12"/>
        <rFont val="Times New Roman"/>
        <family val="1"/>
        <charset val="204"/>
      </rPr>
      <t>4)</t>
    </r>
  </si>
  <si>
    <r>
      <t>км КЛ</t>
    </r>
    <r>
      <rPr>
        <vertAlign val="superscript"/>
        <sz val="12"/>
        <rFont val="Times New Roman"/>
        <family val="1"/>
        <charset val="204"/>
      </rPr>
      <t>4)</t>
    </r>
  </si>
  <si>
    <r>
      <t>МВт</t>
    </r>
    <r>
      <rPr>
        <vertAlign val="superscript"/>
        <sz val="12"/>
        <rFont val="Times New Roman"/>
        <family val="1"/>
        <charset val="204"/>
      </rPr>
      <t>4)</t>
    </r>
  </si>
  <si>
    <r>
      <t>Другое</t>
    </r>
    <r>
      <rPr>
        <vertAlign val="superscript"/>
        <sz val="12"/>
        <rFont val="Times New Roman"/>
        <family val="1"/>
        <charset val="204"/>
      </rPr>
      <t>4)</t>
    </r>
  </si>
  <si>
    <r>
      <rPr>
        <vertAlign val="superscript"/>
        <sz val="12"/>
        <rFont val="Times New Roman"/>
        <family val="1"/>
        <charset val="204"/>
      </rPr>
      <t xml:space="preserve">4)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</si>
  <si>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t>Плановые показатели реализации инвестиционной программы</t>
  </si>
  <si>
    <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</si>
  <si>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t>Донецкая Народная Республика</t>
  </si>
  <si>
    <t>наименование субъекта Российской Федерации</t>
  </si>
  <si>
    <t>№ п/п</t>
  </si>
  <si>
    <t>Показатель</t>
  </si>
  <si>
    <t>2018 год</t>
  </si>
  <si>
    <t xml:space="preserve">Итого </t>
  </si>
  <si>
    <t>Утвержденный план</t>
  </si>
  <si>
    <t>Скорректированный  план</t>
  </si>
  <si>
    <t>I</t>
  </si>
  <si>
    <t>Собственные средства всего, в том числе:</t>
  </si>
  <si>
    <t>1.1</t>
  </si>
  <si>
    <t>Прибыль, направляемая на инвестиции, в том числе:</t>
  </si>
  <si>
    <t>1.1.1</t>
  </si>
  <si>
    <t>полученная от реализации продукции и оказанных услуг по регулируемым ценам (тарифам)</t>
  </si>
  <si>
    <t>1.1.2</t>
  </si>
  <si>
    <t>прибыль от продажи электрической энергии (мощности) по нерегулируемым ценам всего, в том числе</t>
  </si>
  <si>
    <t>1.1.3</t>
  </si>
  <si>
    <t>прочая прибыль</t>
  </si>
  <si>
    <t>1.2</t>
  </si>
  <si>
    <t>Амортизация основных средств всего, в том числе:</t>
  </si>
  <si>
    <t>1.2.1</t>
  </si>
  <si>
    <t>текущая амортизация, учтенная в ценах (тарифах), всего, в том числе:</t>
  </si>
  <si>
    <t>1.2.1.1</t>
  </si>
  <si>
    <t>Реализация электрической энергии и мощности</t>
  </si>
  <si>
    <t>1.2.2</t>
  </si>
  <si>
    <t>прочая текущая амортизация</t>
  </si>
  <si>
    <t>1.2.3</t>
  </si>
  <si>
    <t>недоиспользованная амортизация прошлых лет всего, в том числе:</t>
  </si>
  <si>
    <t>1.2.3.1</t>
  </si>
  <si>
    <t>1.3</t>
  </si>
  <si>
    <t>Возврат налога на добавленную стоимость</t>
  </si>
  <si>
    <t>1.4</t>
  </si>
  <si>
    <t xml:space="preserve">Прочие собственные средства всего, в том числе: </t>
  </si>
  <si>
    <t>1.4.1</t>
  </si>
  <si>
    <t>средства от эмиссии акций</t>
  </si>
  <si>
    <t>1.4.2</t>
  </si>
  <si>
    <t>остаток собственных средств на начало года</t>
  </si>
  <si>
    <t>II</t>
  </si>
  <si>
    <t>Привлеченные средства, всего, в том числе:</t>
  </si>
  <si>
    <t>2.1</t>
  </si>
  <si>
    <t>Кредиты</t>
  </si>
  <si>
    <t>2.2</t>
  </si>
  <si>
    <t>Облигационные займы</t>
  </si>
  <si>
    <t>2.3</t>
  </si>
  <si>
    <t>Векселя</t>
  </si>
  <si>
    <t>2.4</t>
  </si>
  <si>
    <t>Займы организаций</t>
  </si>
  <si>
    <t>2.5</t>
  </si>
  <si>
    <t>Бюджетное финансирование</t>
  </si>
  <si>
    <t>2.5.1</t>
  </si>
  <si>
    <t>средства федерального бюджета</t>
  </si>
  <si>
    <t>2.5.1.1</t>
  </si>
  <si>
    <t>в том числе средства федерального бюджета, недоиспользованные в прошлых периодах</t>
  </si>
  <si>
    <t>2.5.2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</si>
  <si>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</si>
  <si>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</si>
  <si>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</si>
  <si>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2.6</t>
  </si>
  <si>
    <t>Использование лизинга</t>
  </si>
  <si>
    <t>2.7</t>
  </si>
  <si>
    <t>Прочие привлеченные средства</t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</si>
  <si>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энергетической системы России и организации по управлению по управлению единой национальной (общероссийской) электрической сетью форма заполняется только по субъекту электроэнергетики в целом.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</si>
  <si>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При заполнении формы по субъекту электроэнергетики в целом указываются слова "Всего по инвестиционной программе", при заполнении формы по субъекту Российской Федерации, на территории которого планируется реализация инвестиционной программы субъекта электроэнергетики, указывается наименование соответствующего субъекта Российской Федерации. </t>
    </r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</si>
  <si>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3.3 настоящая форма дополняется новыми столбцами, аналогичными столбцу 3.3,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3.3 или 3.2 - 3.3.</t>
    </r>
  </si>
  <si>
    <r>
      <rPr>
        <vertAlign val="superscript"/>
        <sz val="12"/>
        <rFont val="Times New Roman"/>
        <family val="1"/>
        <charset val="204"/>
      </rPr>
      <t>6)</t>
    </r>
    <r>
      <rPr>
        <sz val="12"/>
        <rFont val="Times New Roman"/>
        <family val="1"/>
        <charset val="204"/>
      </rPr>
      <t xml:space="preserve"> Наименования видов деятельности указываются в соответствии с финансовым планом:
     опубликованным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24, сетевой организацией в составе информации о проекте инвестиционной программы и (или) проекте изменений, вносимых в инвестиционную программу, и обосновывающих ее материалах;
    представленным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977, субъектом электроэнергетики (за исключением сетевых организаций) в орган исполнительной власти, принявший решение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</si>
  <si>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t>Инвестиции всего без НДС</t>
  </si>
  <si>
    <t>Амортизация</t>
  </si>
  <si>
    <t>НДС</t>
  </si>
  <si>
    <t>Инвестиции всего с НДС</t>
  </si>
  <si>
    <t>Раздел 3. Цели реализации инвестиционных проектов сетевой организации</t>
  </si>
  <si>
    <r>
      <t xml:space="preserve">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</si>
  <si>
    <t>_______________________________________________</t>
  </si>
  <si>
    <t>Идентифика-тор инвестицион-ного проекта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</si>
  <si>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</si>
  <si>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</si>
  <si>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</si>
  <si>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</si>
  <si>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</si>
  <si>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</si>
  <si>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</si>
  <si>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</si>
  <si>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r>
      <t>Наименование количественного показателя, соответствующего цели</t>
    </r>
    <r>
      <rPr>
        <vertAlign val="superscript"/>
        <sz val="12"/>
        <color theme="1"/>
        <rFont val="Times New Roman"/>
        <family val="1"/>
        <charset val="204"/>
      </rPr>
      <t>4)</t>
    </r>
  </si>
  <si>
    <t>Наименование количественного показателя, соответствующего цели</t>
  </si>
  <si>
    <t>…</t>
  </si>
  <si>
    <t>4.1</t>
  </si>
  <si>
    <t>4.2</t>
  </si>
  <si>
    <t>4.4</t>
  </si>
  <si>
    <t>4. …</t>
  </si>
  <si>
    <t>5.1</t>
  </si>
  <si>
    <t>5.2</t>
  </si>
  <si>
    <t>5.4</t>
  </si>
  <si>
    <t>5.…</t>
  </si>
  <si>
    <t>6.1</t>
  </si>
  <si>
    <t>6.2</t>
  </si>
  <si>
    <t>6.4</t>
  </si>
  <si>
    <t>6. …</t>
  </si>
  <si>
    <t>7.1</t>
  </si>
  <si>
    <t>7.2</t>
  </si>
  <si>
    <t>7.4</t>
  </si>
  <si>
    <t>7. …</t>
  </si>
  <si>
    <t>8.1</t>
  </si>
  <si>
    <t>8.2</t>
  </si>
  <si>
    <t>8.4</t>
  </si>
  <si>
    <t>8. …</t>
  </si>
  <si>
    <t>9.1</t>
  </si>
  <si>
    <t>9.2</t>
  </si>
  <si>
    <t>9.4</t>
  </si>
  <si>
    <t>9. …</t>
  </si>
  <si>
    <t>10.1</t>
  </si>
  <si>
    <t>10.2</t>
  </si>
  <si>
    <t>10.4</t>
  </si>
  <si>
    <t>10. …</t>
  </si>
  <si>
    <r>
      <rPr>
        <vertAlign val="superscript"/>
        <sz val="9"/>
        <rFont val="Times New Roman"/>
        <family val="1"/>
        <charset val="204"/>
      </rPr>
      <t>1)</t>
    </r>
    <r>
      <rPr>
        <sz val="9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</si>
  <si>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</si>
  <si>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color theme="1"/>
        <rFont val="Times New Roman"/>
        <family val="1"/>
        <charset val="204"/>
      </rPr>
      <t>3)</t>
    </r>
    <r>
      <rPr>
        <sz val="9"/>
        <color theme="1"/>
        <rFont val="Times New Roman"/>
        <family val="1"/>
        <charset val="204"/>
      </rPr>
      <t xml:space="preserve">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</t>
    </r>
  </si>
  <si>
    <r>
      <rPr>
        <vertAlign val="superscript"/>
        <sz val="9"/>
        <color theme="1"/>
        <rFont val="Times New Roman"/>
        <family val="1"/>
        <charset val="204"/>
      </rPr>
      <t xml:space="preserve">4) </t>
    </r>
    <r>
      <rPr>
        <sz val="9"/>
        <color theme="1"/>
        <rFont val="Times New Roman"/>
        <family val="1"/>
        <charset val="204"/>
      </rPr>
      <t>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 (Собрание законодательства Российской Федерации, 2004, № 4, ст. 282; 2009, № 17, ст. 2088; 2010, № 33, ст. 4431; 2011, № 45, ст. 6404; 2012, № 4, ст. 505; № 23, ст. 3008; 2013, № 27, 
ст. 3602; № 31, ст. 4216; № 31, ст. 4226; № 36, ст. 4586; № 50, ст. 6598; 2014, № 9, ст. 907; № 8, ст. 815; № 9, ст. 919; № 19, ст. 2416; № 25, ст. 3311; № 34, ст. 4659; 2015, № 5, ст. 827; № 8, ст. 1175; № 20, ст. 2924; № 37, ст. 5153; № 39, ст. 5405; № 45, ст. 6256; 2016, № 22, ст. 3212).</t>
    </r>
  </si>
  <si>
    <t>План ввода основных средств</t>
  </si>
  <si>
    <r>
      <t>Раздел 2. План принятия основных средств и нематериальных активов к бухгалтерскому учету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  <r>
      <rPr>
        <b/>
        <sz val="14"/>
        <color theme="1"/>
        <rFont val="Times New Roman"/>
        <family val="1"/>
        <charset val="204"/>
      </rPr>
      <t xml:space="preserve"> с распределенеием по кварталам</t>
    </r>
  </si>
  <si>
    <t>филиал "СмоленскАтомЭнергоСбыт" АО "АтомЭнергоСбыт"</t>
  </si>
  <si>
    <t>Утвержденный план принятия основных средств и нематериальных активов к бухгалтерскому учету на год</t>
  </si>
  <si>
    <t>I кв.</t>
  </si>
  <si>
    <t>Утвержденный план 
2018 года</t>
  </si>
  <si>
    <t>III кв.</t>
  </si>
  <si>
    <t>IV кв.</t>
  </si>
  <si>
    <t>Итого утвержденный план
за год</t>
  </si>
  <si>
    <r>
      <t>км ЛЭП</t>
    </r>
    <r>
      <rPr>
        <vertAlign val="superscript"/>
        <sz val="12"/>
        <rFont val="Times New Roman"/>
        <family val="1"/>
        <charset val="204"/>
      </rPr>
      <t>4)</t>
    </r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</si>
  <si>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</si>
  <si>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</si>
  <si>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</si>
  <si>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</si>
  <si>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</si>
  <si>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</si>
  <si>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</si>
  <si>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</si>
  <si>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</si>
  <si>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</si>
  <si>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</si>
  <si>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</si>
  <si>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</si>
  <si>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</si>
  <si>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</si>
  <si>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</si>
  <si>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</si>
  <si>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</si>
  <si>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</si>
  <si>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</si>
  <si>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</si>
  <si>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4.4.1</t>
  </si>
  <si>
    <t>4.4.7</t>
  </si>
  <si>
    <t>5</t>
  </si>
  <si>
    <t>6</t>
  </si>
  <si>
    <t>7</t>
  </si>
  <si>
    <t>8</t>
  </si>
  <si>
    <t>9</t>
  </si>
  <si>
    <t>10</t>
  </si>
  <si>
    <t>11</t>
  </si>
  <si>
    <r>
      <rPr>
        <vertAlign val="superscript"/>
        <sz val="12"/>
        <color theme="1"/>
        <rFont val="Times New Roman"/>
        <family val="1"/>
        <charset val="204"/>
      </rPr>
      <t>3)</t>
    </r>
    <r>
      <rPr>
        <sz val="12"/>
        <color theme="1"/>
        <rFont val="Times New Roman"/>
        <family val="1"/>
        <charset val="204"/>
      </rPr>
      <t xml:space="preserve"> Форма заполняется на первый год периода реализации инвестиционной программы сетевой организации.</t>
    </r>
  </si>
  <si>
    <t xml:space="preserve"> 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</si>
  <si>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</si>
  <si>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</si>
  <si>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r>
      <t>год X</t>
    </r>
    <r>
      <rPr>
        <vertAlign val="superscript"/>
        <sz val="12"/>
        <rFont val="Times New Roman"/>
        <family val="1"/>
        <charset val="204"/>
      </rPr>
      <t>3)</t>
    </r>
  </si>
  <si>
    <r>
      <t>год (X+1)</t>
    </r>
    <r>
      <rPr>
        <vertAlign val="superscript"/>
        <sz val="12"/>
        <rFont val="Times New Roman"/>
        <family val="1"/>
        <charset val="204"/>
      </rPr>
      <t>3)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</si>
  <si>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2019 года</t>
    </r>
  </si>
  <si>
    <t>Квартал</t>
  </si>
  <si>
    <t xml:space="preserve">     более 3 лет, то после столбца 4.3.6 настоящая форма дополняется новыми столбцами, аналогичными столбцам 4.3.1 - 4.3.6,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</si>
  <si>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менее 3 лет, то в настоящей форме удаляются столбцы 4.3.1 - 4.3.6  или 4.2.1 - 4.3.6.</t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</si>
  <si>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2027 года</t>
    </r>
  </si>
  <si>
    <t>3.5.</t>
  </si>
  <si>
    <t>3.6.</t>
  </si>
  <si>
    <t>2027 год</t>
  </si>
  <si>
    <t>Прибыль</t>
  </si>
  <si>
    <t>Дизельные генераторы</t>
  </si>
  <si>
    <t>МФУ А3</t>
  </si>
  <si>
    <t>1.1.</t>
  </si>
  <si>
    <t>O_D06</t>
  </si>
  <si>
    <t>O_D07</t>
  </si>
  <si>
    <t>O_D08</t>
  </si>
  <si>
    <t>Автобус ГАЗ 8-местный</t>
  </si>
  <si>
    <t>3.7.</t>
  </si>
  <si>
    <t>Грузопассажирский фургон ГАЗ</t>
  </si>
  <si>
    <t>3.8.</t>
  </si>
  <si>
    <t>Вывеска у центрального входа</t>
  </si>
  <si>
    <t>1.2.</t>
  </si>
  <si>
    <t>Код безопасности</t>
  </si>
  <si>
    <t>Позитив Технолоджис</t>
  </si>
  <si>
    <t>Usergate</t>
  </si>
  <si>
    <t>Внедрение сетевого оборудования UG и КБ</t>
  </si>
  <si>
    <t>Внедрение SNS и vGate</t>
  </si>
  <si>
    <t>Внедрение PT SIEM и VM</t>
  </si>
  <si>
    <t>Аттестация СКЗИ по ИБ класс защищенности 1Г</t>
  </si>
  <si>
    <t>N_D11</t>
  </si>
  <si>
    <t>Обеспечение мероприятий по информационной безопасности</t>
  </si>
  <si>
    <t>O_D11</t>
  </si>
  <si>
    <t>O_D09</t>
  </si>
  <si>
    <t>O_D10</t>
  </si>
  <si>
    <t>млн. рублей</t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</si>
  <si>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2028 года</t>
    </r>
  </si>
  <si>
    <t>2028 год</t>
  </si>
  <si>
    <t>1.3.</t>
  </si>
  <si>
    <t>Комплект обеспечения бесперебойного питания</t>
  </si>
  <si>
    <t>План 
на 01.01.2025 г.</t>
  </si>
  <si>
    <t>Скорректированный план 
на 01.01.2025 г.</t>
  </si>
  <si>
    <t>3.9.</t>
  </si>
  <si>
    <t>3.10.</t>
  </si>
  <si>
    <t>Мобильный центр обслуживания клиентов</t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</si>
  <si>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2027 года</t>
    </r>
  </si>
  <si>
    <t>3.11.</t>
  </si>
  <si>
    <t>Сервер VEGMAN R220 G2</t>
  </si>
  <si>
    <t>Система хранения данных TATLIN.FLEX.PRO</t>
  </si>
  <si>
    <t>1.4.</t>
  </si>
  <si>
    <t>1.5.</t>
  </si>
  <si>
    <t>1.6.</t>
  </si>
  <si>
    <t>МФУ А3 цветной</t>
  </si>
  <si>
    <t>1.7.</t>
  </si>
  <si>
    <t>Моноблок белый</t>
  </si>
  <si>
    <t>Коммутаторы</t>
  </si>
  <si>
    <t>1.8.</t>
  </si>
  <si>
    <t>Электрический котел</t>
  </si>
  <si>
    <t>1.9.</t>
  </si>
  <si>
    <t>1.10.</t>
  </si>
  <si>
    <t xml:space="preserve">Kaspersky Endpoint Security </t>
  </si>
  <si>
    <t>Программный комплекс "Пирамида 2.0"</t>
  </si>
  <si>
    <t xml:space="preserve">Антивирус Kaspersky Endpoint Security </t>
  </si>
  <si>
    <t>Автомобиль Lada Niva Travel</t>
  </si>
  <si>
    <t>P_D12</t>
  </si>
  <si>
    <t>P_D13</t>
  </si>
  <si>
    <t>P_D14</t>
  </si>
  <si>
    <t>P_D15</t>
  </si>
  <si>
    <t>P_D16</t>
  </si>
  <si>
    <t>P_D17</t>
  </si>
  <si>
    <t>P_D18</t>
  </si>
  <si>
    <t>P_D19</t>
  </si>
  <si>
    <t>P_D20</t>
  </si>
  <si>
    <t>P_D21</t>
  </si>
  <si>
    <t>P_D22</t>
  </si>
  <si>
    <t>Оборудование для отдела метрологических измерений</t>
  </si>
  <si>
    <t>Источники финансирования инвестиционной программы всего (I+II), в том числе:</t>
  </si>
  <si>
    <t>И.О. Заместителя генерального директора - директора ОП "Энергосбыт Донецк"</t>
  </si>
  <si>
    <t>Е.Н. Крепышева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</si>
</sst>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"/>
    <numFmt numFmtId="168" formatCode="#,##0.000"/>
    <numFmt numFmtId="169" formatCode="#,##0.0000"/>
    <numFmt numFmtId="170" formatCode="#,##0.00000"/>
    <numFmt numFmtId="171" formatCode="#,##0.0000000"/>
    <numFmt numFmtId="172" formatCode="0.000000"/>
    <numFmt numFmtId="173" formatCode="#,##0.000000"/>
    <numFmt numFmtId="174" formatCode="0.00000"/>
  </numFmts>
  <fonts count="57" x14ac:knownFonts="1">
    <font>
      <sz val="12"/>
      <color theme="1"/>
      <name val="Times New Roman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65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indexed="65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2"/>
      <name val="Times New Roman"/>
      <family val="1"/>
      <charset val="204"/>
    </font>
    <font>
      <sz val="11"/>
      <name val="SimSun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 Cyr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2"/>
      <name val="Calibri"/>
      <family val="2"/>
      <charset val="204"/>
    </font>
    <font>
      <sz val="10"/>
      <name val="Arial Narrow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</font>
    <font>
      <sz val="12"/>
      <name val="Times New Roman CYR"/>
    </font>
    <font>
      <sz val="9"/>
      <color theme="1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2"/>
      <name val="Calibri"/>
      <family val="2"/>
      <charset val="204"/>
    </font>
    <font>
      <vertAlign val="superscript"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7">
    <xf numFmtId="0" fontId="0" fillId="0" borderId="0"/>
    <xf numFmtId="0" fontId="2" fillId="2" borderId="0" applyNumberFormat="0" applyBorder="0"/>
    <xf numFmtId="0" fontId="2" fillId="3" borderId="0" applyNumberFormat="0" applyBorder="0"/>
    <xf numFmtId="0" fontId="2" fillId="4" borderId="0" applyNumberFormat="0" applyBorder="0"/>
    <xf numFmtId="0" fontId="2" fillId="5" borderId="0" applyNumberFormat="0" applyBorder="0"/>
    <xf numFmtId="0" fontId="2" fillId="6" borderId="0" applyNumberFormat="0" applyBorder="0"/>
    <xf numFmtId="0" fontId="2" fillId="7" borderId="0" applyNumberFormat="0" applyBorder="0"/>
    <xf numFmtId="0" fontId="2" fillId="8" borderId="0" applyNumberFormat="0" applyBorder="0"/>
    <xf numFmtId="0" fontId="2" fillId="9" borderId="0" applyNumberFormat="0" applyBorder="0"/>
    <xf numFmtId="0" fontId="2" fillId="10" borderId="0" applyNumberFormat="0" applyBorder="0"/>
    <xf numFmtId="0" fontId="2" fillId="5" borderId="0" applyNumberFormat="0" applyBorder="0"/>
    <xf numFmtId="0" fontId="2" fillId="8" borderId="0" applyNumberFormat="0" applyBorder="0"/>
    <xf numFmtId="0" fontId="2" fillId="11" borderId="0" applyNumberFormat="0" applyBorder="0"/>
    <xf numFmtId="0" fontId="3" fillId="12" borderId="0" applyNumberFormat="0" applyBorder="0"/>
    <xf numFmtId="0" fontId="3" fillId="9" borderId="0" applyNumberFormat="0" applyBorder="0"/>
    <xf numFmtId="0" fontId="3" fillId="10" borderId="0" applyNumberFormat="0" applyBorder="0"/>
    <xf numFmtId="0" fontId="3" fillId="13" borderId="0" applyNumberFormat="0" applyBorder="0"/>
    <xf numFmtId="0" fontId="3" fillId="14" borderId="0" applyNumberFormat="0" applyBorder="0"/>
    <xf numFmtId="0" fontId="3" fillId="15" borderId="0" applyNumberFormat="0" applyBorder="0"/>
    <xf numFmtId="0" fontId="4" fillId="0" borderId="0"/>
    <xf numFmtId="0" fontId="3" fillId="16" borderId="0" applyNumberFormat="0" applyBorder="0"/>
    <xf numFmtId="0" fontId="3" fillId="17" borderId="0" applyNumberFormat="0" applyBorder="0"/>
    <xf numFmtId="0" fontId="3" fillId="18" borderId="0" applyNumberFormat="0" applyBorder="0"/>
    <xf numFmtId="0" fontId="3" fillId="13" borderId="0" applyNumberFormat="0" applyBorder="0"/>
    <xf numFmtId="0" fontId="3" fillId="14" borderId="0" applyNumberFormat="0" applyBorder="0"/>
    <xf numFmtId="0" fontId="3" fillId="19" borderId="0" applyNumberFormat="0" applyBorder="0"/>
    <xf numFmtId="0" fontId="5" fillId="7" borderId="1" applyNumberFormat="0"/>
    <xf numFmtId="0" fontId="6" fillId="20" borderId="2" applyNumberFormat="0"/>
    <xf numFmtId="0" fontId="7" fillId="20" borderId="1" applyNumberFormat="0"/>
    <xf numFmtId="0" fontId="8" fillId="0" borderId="3" applyNumberFormat="0" applyFill="0"/>
    <xf numFmtId="0" fontId="9" fillId="0" borderId="4" applyNumberFormat="0" applyFill="0"/>
    <xf numFmtId="0" fontId="10" fillId="0" borderId="5" applyNumberFormat="0" applyFill="0"/>
    <xf numFmtId="0" fontId="10" fillId="0" borderId="0" applyNumberFormat="0" applyFill="0" applyBorder="0"/>
    <xf numFmtId="0" fontId="11" fillId="0" borderId="6" applyNumberFormat="0" applyFill="0"/>
    <xf numFmtId="0" fontId="12" fillId="21" borderId="7" applyNumberFormat="0"/>
    <xf numFmtId="0" fontId="13" fillId="0" borderId="0" applyNumberFormat="0" applyFill="0" applyBorder="0"/>
    <xf numFmtId="0" fontId="14" fillId="22" borderId="0" applyNumberFormat="0" applyBorder="0"/>
    <xf numFmtId="0" fontId="15" fillId="0" borderId="0"/>
    <xf numFmtId="0" fontId="16" fillId="0" borderId="0"/>
    <xf numFmtId="0" fontId="4" fillId="0" borderId="0"/>
    <xf numFmtId="0" fontId="16" fillId="0" borderId="0"/>
    <xf numFmtId="0" fontId="16" fillId="0" borderId="0"/>
    <xf numFmtId="0" fontId="17" fillId="0" borderId="0"/>
    <xf numFmtId="0" fontId="15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8" fillId="0" borderId="0"/>
    <xf numFmtId="0" fontId="17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9" fillId="3" borderId="0" applyNumberFormat="0" applyBorder="0"/>
    <xf numFmtId="0" fontId="20" fillId="0" borderId="0" applyNumberFormat="0" applyFill="0" applyBorder="0"/>
    <xf numFmtId="0" fontId="2" fillId="23" borderId="8" applyNumberFormat="0" applyFont="0"/>
    <xf numFmtId="9" fontId="4" fillId="0" borderId="0" applyFont="0" applyFill="0" applyBorder="0"/>
    <xf numFmtId="9" fontId="21" fillId="0" borderId="0" applyFill="0" applyBorder="0"/>
    <xf numFmtId="9" fontId="16" fillId="0" borderId="0" applyFont="0" applyFill="0" applyBorder="0"/>
    <xf numFmtId="9" fontId="17" fillId="0" borderId="0" applyFont="0" applyFill="0" applyBorder="0"/>
    <xf numFmtId="9" fontId="15" fillId="0" borderId="0" applyFont="0" applyFill="0" applyBorder="0"/>
    <xf numFmtId="0" fontId="22" fillId="0" borderId="9" applyNumberFormat="0" applyFill="0"/>
    <xf numFmtId="0" fontId="23" fillId="0" borderId="0"/>
    <xf numFmtId="0" fontId="24" fillId="0" borderId="0" applyNumberFormat="0" applyFill="0" applyBorder="0"/>
    <xf numFmtId="164" fontId="15" fillId="0" borderId="0" applyFont="0" applyFill="0" applyBorder="0"/>
    <xf numFmtId="164" fontId="15" fillId="0" borderId="0" applyFont="0" applyFill="0" applyBorder="0"/>
    <xf numFmtId="164" fontId="15" fillId="0" borderId="0" applyFont="0" applyFill="0" applyBorder="0"/>
    <xf numFmtId="164" fontId="15" fillId="0" borderId="0" applyFont="0" applyFill="0" applyBorder="0"/>
    <xf numFmtId="165" fontId="4" fillId="0" borderId="0" applyFont="0" applyFill="0" applyBorder="0"/>
    <xf numFmtId="164" fontId="15" fillId="0" borderId="0" applyFont="0" applyFill="0" applyBorder="0"/>
    <xf numFmtId="164" fontId="15" fillId="0" borderId="0" applyFont="0" applyFill="0" applyBorder="0"/>
    <xf numFmtId="164" fontId="15" fillId="0" borderId="0" applyFont="0" applyFill="0" applyBorder="0"/>
    <xf numFmtId="164" fontId="15" fillId="0" borderId="0" applyFont="0" applyFill="0" applyBorder="0"/>
    <xf numFmtId="164" fontId="15" fillId="0" borderId="0" applyFont="0" applyFill="0" applyBorder="0"/>
    <xf numFmtId="164" fontId="15" fillId="0" borderId="0" applyFont="0" applyFill="0" applyBorder="0"/>
    <xf numFmtId="164" fontId="15" fillId="0" borderId="0" applyFont="0" applyFill="0" applyBorder="0"/>
    <xf numFmtId="164" fontId="15" fillId="0" borderId="0" applyFont="0" applyFill="0" applyBorder="0"/>
    <xf numFmtId="164" fontId="15" fillId="0" borderId="0" applyFont="0" applyFill="0" applyBorder="0"/>
    <xf numFmtId="164" fontId="15" fillId="0" borderId="0" applyFont="0" applyFill="0" applyBorder="0"/>
    <xf numFmtId="164" fontId="15" fillId="0" borderId="0" applyFont="0" applyFill="0" applyBorder="0"/>
    <xf numFmtId="164" fontId="15" fillId="0" borderId="0" applyFont="0" applyFill="0" applyBorder="0"/>
    <xf numFmtId="164" fontId="15" fillId="0" borderId="0" applyFont="0" applyFill="0" applyBorder="0"/>
    <xf numFmtId="164" fontId="15" fillId="0" borderId="0" applyFont="0" applyFill="0" applyBorder="0"/>
    <xf numFmtId="164" fontId="15" fillId="0" borderId="0" applyFont="0" applyFill="0" applyBorder="0"/>
    <xf numFmtId="166" fontId="15" fillId="0" borderId="0" applyFont="0" applyFill="0" applyBorder="0"/>
    <xf numFmtId="166" fontId="15" fillId="0" borderId="0" applyFont="0" applyFill="0" applyBorder="0"/>
    <xf numFmtId="166" fontId="15" fillId="0" borderId="0" applyFont="0" applyFill="0" applyBorder="0"/>
    <xf numFmtId="166" fontId="15" fillId="0" borderId="0" applyFont="0" applyFill="0" applyBorder="0"/>
    <xf numFmtId="166" fontId="15" fillId="0" borderId="0" applyFont="0" applyFill="0" applyBorder="0"/>
    <xf numFmtId="166" fontId="15" fillId="0" borderId="0" applyFont="0" applyFill="0" applyBorder="0"/>
    <xf numFmtId="166" fontId="15" fillId="0" borderId="0" applyFont="0" applyFill="0" applyBorder="0"/>
    <xf numFmtId="166" fontId="15" fillId="0" borderId="0" applyFont="0" applyFill="0" applyBorder="0"/>
    <xf numFmtId="166" fontId="15" fillId="0" borderId="0" applyFont="0" applyFill="0" applyBorder="0"/>
    <xf numFmtId="166" fontId="15" fillId="0" borderId="0" applyFont="0" applyFill="0" applyBorder="0"/>
    <xf numFmtId="166" fontId="15" fillId="0" borderId="0" applyFont="0" applyFill="0" applyBorder="0"/>
    <xf numFmtId="166" fontId="15" fillId="0" borderId="0" applyFont="0" applyFill="0" applyBorder="0"/>
    <xf numFmtId="166" fontId="15" fillId="0" borderId="0" applyFont="0" applyFill="0" applyBorder="0"/>
    <xf numFmtId="166" fontId="15" fillId="0" borderId="0" applyFont="0" applyFill="0" applyBorder="0"/>
    <xf numFmtId="166" fontId="15" fillId="0" borderId="0" applyFont="0" applyFill="0" applyBorder="0"/>
    <xf numFmtId="166" fontId="15" fillId="0" borderId="0" applyFont="0" applyFill="0" applyBorder="0"/>
    <xf numFmtId="166" fontId="15" fillId="0" borderId="0" applyFont="0" applyFill="0" applyBorder="0"/>
    <xf numFmtId="166" fontId="15" fillId="0" borderId="0" applyFont="0" applyFill="0" applyBorder="0"/>
    <xf numFmtId="166" fontId="15" fillId="0" borderId="0" applyFont="0" applyFill="0" applyBorder="0"/>
    <xf numFmtId="164" fontId="15" fillId="0" borderId="0" applyFont="0" applyFill="0" applyBorder="0"/>
    <xf numFmtId="164" fontId="25" fillId="0" borderId="0" applyFont="0" applyFill="0" applyBorder="0"/>
    <xf numFmtId="166" fontId="4" fillId="0" borderId="0" applyFont="0" applyFill="0" applyBorder="0"/>
    <xf numFmtId="164" fontId="15" fillId="0" borderId="0" applyFont="0" applyFill="0" applyBorder="0"/>
    <xf numFmtId="0" fontId="26" fillId="4" borderId="0" applyNumberFormat="0" applyBorder="0"/>
    <xf numFmtId="43" fontId="54" fillId="0" borderId="0" applyFont="0" applyFill="0" applyBorder="0" applyAlignment="0" applyProtection="0"/>
    <xf numFmtId="0" fontId="53" fillId="0" borderId="0"/>
    <xf numFmtId="0" fontId="5" fillId="7" borderId="30" applyNumberFormat="0"/>
    <xf numFmtId="0" fontId="6" fillId="20" borderId="31" applyNumberFormat="0"/>
    <xf numFmtId="0" fontId="7" fillId="20" borderId="30" applyNumberFormat="0"/>
    <xf numFmtId="0" fontId="11" fillId="0" borderId="32" applyNumberFormat="0" applyFill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3" borderId="33" applyNumberFormat="0" applyFont="0"/>
    <xf numFmtId="9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43" fontId="53" fillId="0" borderId="0" applyFont="0" applyFill="0" applyBorder="0" applyAlignment="0" applyProtection="0"/>
  </cellStyleXfs>
  <cellXfs count="405">
    <xf numFmtId="0" fontId="0" fillId="0" borderId="0" xfId="0"/>
    <xf numFmtId="0" fontId="17" fillId="0" borderId="0" xfId="0" applyFont="1"/>
    <xf numFmtId="0" fontId="27" fillId="0" borderId="0" xfId="42" applyFont="1" applyAlignment="1">
      <alignment horizontal="right" vertical="center"/>
    </xf>
    <xf numFmtId="0" fontId="27" fillId="0" borderId="0" xfId="42" applyFont="1" applyAlignment="1">
      <alignment horizontal="right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9" fillId="0" borderId="0" xfId="151" applyFont="1" applyAlignment="1">
      <alignment horizontal="center" vertical="center"/>
    </xf>
    <xf numFmtId="0" fontId="30" fillId="0" borderId="0" xfId="151" applyFont="1" applyAlignment="1">
      <alignment vertical="center"/>
    </xf>
    <xf numFmtId="0" fontId="0" fillId="0" borderId="0" xfId="151" applyFont="1" applyAlignment="1">
      <alignment horizontal="center" vertical="top"/>
    </xf>
    <xf numFmtId="0" fontId="0" fillId="0" borderId="0" xfId="151" applyFont="1" applyAlignment="1">
      <alignment vertical="top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textRotation="90" wrapText="1"/>
    </xf>
    <xf numFmtId="0" fontId="17" fillId="0" borderId="18" xfId="0" applyFont="1" applyBorder="1" applyAlignment="1">
      <alignment horizontal="center" vertical="center" textRotation="90" wrapText="1"/>
    </xf>
    <xf numFmtId="0" fontId="17" fillId="0" borderId="19" xfId="0" applyFont="1" applyBorder="1" applyAlignment="1">
      <alignment horizontal="center" vertical="center" textRotation="90" wrapText="1"/>
    </xf>
    <xf numFmtId="3" fontId="31" fillId="0" borderId="10" xfId="0" applyNumberFormat="1" applyFont="1" applyBorder="1" applyAlignment="1">
      <alignment horizontal="center" vertical="center" wrapText="1"/>
    </xf>
    <xf numFmtId="167" fontId="31" fillId="0" borderId="10" xfId="0" applyNumberFormat="1" applyFont="1" applyBorder="1" applyAlignment="1">
      <alignment vertical="center" wrapText="1"/>
    </xf>
    <xf numFmtId="4" fontId="32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167" fontId="0" fillId="0" borderId="10" xfId="0" applyNumberFormat="1" applyBorder="1" applyAlignment="1">
      <alignment horizontal="left" vertical="center" wrapText="1"/>
    </xf>
    <xf numFmtId="4" fontId="17" fillId="0" borderId="10" xfId="0" applyNumberFormat="1" applyFont="1" applyBorder="1" applyAlignment="1">
      <alignment horizontal="center" vertical="center" wrapText="1"/>
    </xf>
    <xf numFmtId="17" fontId="17" fillId="0" borderId="10" xfId="0" applyNumberFormat="1" applyFont="1" applyBorder="1" applyAlignment="1">
      <alignment horizontal="center" vertical="center" wrapText="1"/>
    </xf>
    <xf numFmtId="3" fontId="30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167" fontId="0" fillId="0" borderId="10" xfId="0" applyNumberFormat="1" applyBorder="1" applyAlignment="1">
      <alignment vertical="center" wrapText="1"/>
    </xf>
    <xf numFmtId="17" fontId="17" fillId="0" borderId="10" xfId="0" applyNumberFormat="1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/>
    </xf>
    <xf numFmtId="167" fontId="17" fillId="0" borderId="10" xfId="0" applyNumberFormat="1" applyFont="1" applyBorder="1" applyAlignment="1">
      <alignment horizontal="left" vertical="center" wrapText="1"/>
    </xf>
    <xf numFmtId="0" fontId="27" fillId="0" borderId="0" xfId="0" applyFont="1"/>
    <xf numFmtId="0" fontId="27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4" fontId="28" fillId="0" borderId="1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33" fillId="0" borderId="0" xfId="0" applyFont="1"/>
    <xf numFmtId="4" fontId="17" fillId="0" borderId="0" xfId="0" applyNumberFormat="1" applyFont="1"/>
    <xf numFmtId="0" fontId="17" fillId="0" borderId="0" xfId="0" applyFont="1" applyAlignment="1">
      <alignment horizontal="left" wrapText="1"/>
    </xf>
    <xf numFmtId="0" fontId="28" fillId="0" borderId="0" xfId="0" applyFont="1"/>
    <xf numFmtId="0" fontId="17" fillId="0" borderId="18" xfId="0" applyFont="1" applyBorder="1" applyAlignment="1">
      <alignment horizontal="center" vertical="center" wrapText="1"/>
    </xf>
    <xf numFmtId="0" fontId="17" fillId="0" borderId="10" xfId="42" applyFont="1" applyBorder="1" applyAlignment="1">
      <alignment horizontal="center" vertical="center" textRotation="90" wrapText="1"/>
    </xf>
    <xf numFmtId="17" fontId="17" fillId="0" borderId="0" xfId="0" applyNumberFormat="1" applyFont="1"/>
    <xf numFmtId="0" fontId="32" fillId="0" borderId="0" xfId="0" applyFont="1"/>
    <xf numFmtId="3" fontId="32" fillId="0" borderId="10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center"/>
    </xf>
    <xf numFmtId="0" fontId="32" fillId="0" borderId="0" xfId="48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186" applyFont="1"/>
    <xf numFmtId="0" fontId="17" fillId="0" borderId="10" xfId="50" applyFont="1" applyBorder="1" applyAlignment="1">
      <alignment horizontal="center" vertical="center" wrapText="1"/>
    </xf>
    <xf numFmtId="0" fontId="32" fillId="0" borderId="0" xfId="50" applyFont="1" applyAlignment="1">
      <alignment vertical="center"/>
    </xf>
    <xf numFmtId="0" fontId="17" fillId="0" borderId="10" xfId="50" applyFont="1" applyBorder="1" applyAlignment="1">
      <alignment horizontal="center" vertical="center"/>
    </xf>
    <xf numFmtId="0" fontId="17" fillId="0" borderId="10" xfId="50" applyFont="1" applyBorder="1" applyAlignment="1">
      <alignment horizontal="center" vertical="center" textRotation="90" wrapText="1"/>
    </xf>
    <xf numFmtId="3" fontId="32" fillId="0" borderId="10" xfId="50" applyNumberFormat="1" applyFont="1" applyBorder="1" applyAlignment="1">
      <alignment horizontal="center" vertical="center"/>
    </xf>
    <xf numFmtId="0" fontId="32" fillId="0" borderId="10" xfId="50" applyFont="1" applyBorder="1" applyAlignment="1">
      <alignment horizontal="left" vertical="center" wrapText="1"/>
    </xf>
    <xf numFmtId="4" fontId="32" fillId="0" borderId="10" xfId="50" applyNumberFormat="1" applyFont="1" applyBorder="1" applyAlignment="1">
      <alignment horizontal="center" vertical="center"/>
    </xf>
    <xf numFmtId="49" fontId="32" fillId="0" borderId="10" xfId="50" applyNumberFormat="1" applyFont="1" applyBorder="1" applyAlignment="1">
      <alignment horizontal="center" vertical="center"/>
    </xf>
    <xf numFmtId="3" fontId="17" fillId="0" borderId="10" xfId="50" applyNumberFormat="1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 wrapText="1"/>
    </xf>
    <xf numFmtId="4" fontId="17" fillId="0" borderId="10" xfId="50" applyNumberFormat="1" applyFont="1" applyBorder="1" applyAlignment="1">
      <alignment horizontal="center" vertical="center"/>
    </xf>
    <xf numFmtId="49" fontId="17" fillId="0" borderId="10" xfId="50" applyNumberFormat="1" applyFont="1" applyBorder="1" applyAlignment="1">
      <alignment horizontal="center" vertical="center"/>
    </xf>
    <xf numFmtId="0" fontId="32" fillId="0" borderId="10" xfId="50" applyFont="1" applyBorder="1" applyAlignment="1">
      <alignment horizontal="center" vertical="center"/>
    </xf>
    <xf numFmtId="0" fontId="34" fillId="0" borderId="0" xfId="0" applyFont="1" applyAlignment="1">
      <alignment vertical="top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186" applyFont="1" applyAlignment="1">
      <alignment horizontal="center" vertical="center"/>
    </xf>
    <xf numFmtId="0" fontId="17" fillId="0" borderId="0" xfId="186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50" applyFont="1" applyAlignment="1">
      <alignment horizontal="center" vertical="center"/>
    </xf>
    <xf numFmtId="0" fontId="17" fillId="0" borderId="0" xfId="0" applyFont="1" applyAlignment="1">
      <alignment horizontal="center" vertical="center" textRotation="90" wrapText="1"/>
    </xf>
    <xf numFmtId="0" fontId="17" fillId="0" borderId="0" xfId="50" applyFont="1" applyAlignment="1">
      <alignment horizontal="center" vertical="center" textRotation="90" wrapText="1"/>
    </xf>
    <xf numFmtId="0" fontId="17" fillId="0" borderId="0" xfId="50" applyFont="1" applyAlignment="1">
      <alignment horizontal="center" vertical="center" wrapText="1"/>
    </xf>
    <xf numFmtId="49" fontId="17" fillId="0" borderId="0" xfId="5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10" xfId="151" applyFont="1" applyBorder="1" applyAlignment="1">
      <alignment horizontal="center" vertical="center" wrapText="1"/>
    </xf>
    <xf numFmtId="0" fontId="17" fillId="0" borderId="10" xfId="0" applyFont="1" applyBorder="1"/>
    <xf numFmtId="49" fontId="32" fillId="0" borderId="1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24" borderId="0" xfId="44" applyFont="1" applyFill="1"/>
    <xf numFmtId="49" fontId="35" fillId="24" borderId="0" xfId="44" applyNumberFormat="1" applyFont="1" applyFill="1" applyAlignment="1">
      <alignment horizontal="center" vertical="center"/>
    </xf>
    <xf numFmtId="0" fontId="17" fillId="24" borderId="0" xfId="44" applyFont="1" applyFill="1" applyAlignment="1">
      <alignment wrapText="1"/>
    </xf>
    <xf numFmtId="0" fontId="32" fillId="0" borderId="0" xfId="48" applyFont="1"/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wrapText="1"/>
    </xf>
    <xf numFmtId="0" fontId="17" fillId="24" borderId="0" xfId="44" applyFont="1" applyFill="1" applyAlignment="1">
      <alignment horizontal="right"/>
    </xf>
    <xf numFmtId="17" fontId="17" fillId="24" borderId="0" xfId="44" applyNumberFormat="1" applyFont="1" applyFill="1"/>
    <xf numFmtId="0" fontId="32" fillId="24" borderId="0" xfId="44" applyFont="1" applyFill="1"/>
    <xf numFmtId="49" fontId="35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168" fontId="17" fillId="0" borderId="10" xfId="44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 wrapText="1" indent="1"/>
    </xf>
    <xf numFmtId="0" fontId="17" fillId="0" borderId="10" xfId="44" applyFont="1" applyBorder="1" applyAlignment="1">
      <alignment horizontal="left" vertical="center" wrapText="1" indent="3"/>
    </xf>
    <xf numFmtId="0" fontId="17" fillId="0" borderId="10" xfId="44" applyFont="1" applyBorder="1" applyAlignment="1">
      <alignment horizontal="left" vertical="center" wrapText="1" indent="5"/>
    </xf>
    <xf numFmtId="169" fontId="17" fillId="24" borderId="0" xfId="44" applyNumberFormat="1" applyFont="1" applyFill="1"/>
    <xf numFmtId="168" fontId="17" fillId="24" borderId="0" xfId="44" applyNumberFormat="1" applyFont="1" applyFill="1"/>
    <xf numFmtId="0" fontId="38" fillId="0" borderId="0" xfId="151" applyFont="1"/>
    <xf numFmtId="0" fontId="31" fillId="0" borderId="0" xfId="151" applyFont="1" applyAlignment="1">
      <alignment horizontal="center" vertical="center" wrapText="1"/>
    </xf>
    <xf numFmtId="0" fontId="38" fillId="0" borderId="0" xfId="151" applyFont="1" applyAlignment="1">
      <alignment vertical="center"/>
    </xf>
    <xf numFmtId="0" fontId="34" fillId="0" borderId="0" xfId="151" applyFont="1"/>
    <xf numFmtId="0" fontId="0" fillId="0" borderId="10" xfId="151" applyFont="1" applyBorder="1" applyAlignment="1">
      <alignment horizontal="center" vertical="center" textRotation="90" wrapText="1"/>
    </xf>
    <xf numFmtId="17" fontId="0" fillId="0" borderId="10" xfId="151" applyNumberFormat="1" applyFont="1" applyBorder="1" applyAlignment="1">
      <alignment horizontal="center" vertical="center" textRotation="90" wrapText="1"/>
    </xf>
    <xf numFmtId="0" fontId="0" fillId="0" borderId="0" xfId="151" applyFont="1"/>
    <xf numFmtId="0" fontId="0" fillId="0" borderId="10" xfId="151" applyFont="1" applyBorder="1" applyAlignment="1">
      <alignment horizontal="center" vertical="center"/>
    </xf>
    <xf numFmtId="0" fontId="0" fillId="0" borderId="10" xfId="151" applyFont="1" applyBorder="1" applyAlignment="1">
      <alignment horizontal="center"/>
    </xf>
    <xf numFmtId="49" fontId="0" fillId="0" borderId="10" xfId="151" applyNumberFormat="1" applyFont="1" applyBorder="1" applyAlignment="1">
      <alignment horizontal="center"/>
    </xf>
    <xf numFmtId="49" fontId="0" fillId="0" borderId="10" xfId="151" applyNumberFormat="1" applyFont="1" applyBorder="1" applyAlignment="1">
      <alignment horizontal="center" vertical="center"/>
    </xf>
    <xf numFmtId="0" fontId="31" fillId="0" borderId="10" xfId="151" applyFont="1" applyBorder="1" applyAlignment="1">
      <alignment horizontal="center" vertical="center" wrapText="1"/>
    </xf>
    <xf numFmtId="0" fontId="39" fillId="0" borderId="10" xfId="151" applyFont="1" applyBorder="1" applyAlignment="1">
      <alignment horizontal="center"/>
    </xf>
    <xf numFmtId="0" fontId="32" fillId="0" borderId="20" xfId="186" applyFont="1" applyBorder="1"/>
    <xf numFmtId="0" fontId="17" fillId="0" borderId="0" xfId="0" applyFont="1" applyAlignment="1">
      <alignment horizontal="right"/>
    </xf>
    <xf numFmtId="0" fontId="40" fillId="0" borderId="0" xfId="5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151" applyFont="1" applyAlignment="1">
      <alignment horizontal="center" vertical="center"/>
    </xf>
    <xf numFmtId="0" fontId="0" fillId="0" borderId="0" xfId="151" applyFont="1" applyAlignment="1">
      <alignment horizontal="center" vertical="top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textRotation="90" wrapText="1"/>
    </xf>
    <xf numFmtId="0" fontId="28" fillId="0" borderId="0" xfId="0" applyFont="1" applyAlignment="1">
      <alignment horizontal="center"/>
    </xf>
    <xf numFmtId="0" fontId="17" fillId="0" borderId="10" xfId="50" applyFont="1" applyBorder="1" applyAlignment="1">
      <alignment horizontal="center" vertical="center" wrapText="1"/>
    </xf>
    <xf numFmtId="0" fontId="32" fillId="0" borderId="0" xfId="48" applyFont="1" applyAlignment="1">
      <alignment horizontal="center"/>
    </xf>
    <xf numFmtId="0" fontId="32" fillId="0" borderId="0" xfId="0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1" fillId="0" borderId="10" xfId="50" applyFont="1" applyBorder="1" applyAlignment="1">
      <alignment horizontal="center" vertical="center"/>
    </xf>
    <xf numFmtId="49" fontId="52" fillId="0" borderId="10" xfId="50" applyNumberFormat="1" applyFont="1" applyBorder="1" applyAlignment="1">
      <alignment horizontal="center" vertical="center"/>
    </xf>
    <xf numFmtId="49" fontId="35" fillId="24" borderId="0" xfId="44" applyNumberFormat="1" applyFont="1" applyFill="1" applyAlignment="1">
      <alignment horizontal="center" vertical="center"/>
    </xf>
    <xf numFmtId="4" fontId="17" fillId="0" borderId="10" xfId="0" applyNumberFormat="1" applyFont="1" applyFill="1" applyBorder="1" applyAlignment="1">
      <alignment horizontal="center" vertical="center" wrapText="1"/>
    </xf>
    <xf numFmtId="4" fontId="50" fillId="0" borderId="10" xfId="0" applyNumberFormat="1" applyFont="1" applyBorder="1" applyAlignment="1">
      <alignment horizontal="center" vertical="center" wrapText="1"/>
    </xf>
    <xf numFmtId="0" fontId="50" fillId="0" borderId="0" xfId="0" applyFont="1"/>
    <xf numFmtId="0" fontId="17" fillId="0" borderId="10" xfId="0" applyFont="1" applyBorder="1" applyAlignment="1">
      <alignment horizontal="center" vertical="center" wrapText="1"/>
    </xf>
    <xf numFmtId="2" fontId="17" fillId="0" borderId="0" xfId="0" applyNumberFormat="1" applyFont="1"/>
    <xf numFmtId="2" fontId="32" fillId="0" borderId="0" xfId="0" applyNumberFormat="1" applyFont="1"/>
    <xf numFmtId="0" fontId="17" fillId="0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3" fontId="53" fillId="0" borderId="10" xfId="0" applyNumberFormat="1" applyFont="1" applyBorder="1" applyAlignment="1">
      <alignment horizontal="center" vertical="center"/>
    </xf>
    <xf numFmtId="0" fontId="28" fillId="0" borderId="0" xfId="0" applyFont="1" applyAlignment="1"/>
    <xf numFmtId="0" fontId="29" fillId="0" borderId="0" xfId="151" applyFont="1" applyAlignment="1">
      <alignment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7" fillId="0" borderId="10" xfId="0" applyFont="1" applyBorder="1" applyAlignment="1">
      <alignment horizontal="center" vertical="center" wrapText="1"/>
    </xf>
    <xf numFmtId="167" fontId="53" fillId="0" borderId="10" xfId="0" applyNumberFormat="1" applyFont="1" applyBorder="1" applyAlignment="1">
      <alignment horizontal="left" vertical="center" wrapText="1"/>
    </xf>
    <xf numFmtId="167" fontId="17" fillId="0" borderId="10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wrapText="1"/>
    </xf>
    <xf numFmtId="4" fontId="32" fillId="0" borderId="0" xfId="0" applyNumberFormat="1" applyFont="1"/>
    <xf numFmtId="4" fontId="32" fillId="0" borderId="10" xfId="0" applyNumberFormat="1" applyFont="1" applyFill="1" applyBorder="1" applyAlignment="1">
      <alignment horizontal="center" vertical="center" wrapText="1"/>
    </xf>
    <xf numFmtId="4" fontId="17" fillId="0" borderId="10" xfId="50" applyNumberFormat="1" applyFont="1" applyFill="1" applyBorder="1" applyAlignment="1">
      <alignment horizontal="center" vertical="center"/>
    </xf>
    <xf numFmtId="0" fontId="17" fillId="24" borderId="23" xfId="44" applyFont="1" applyFill="1" applyBorder="1" applyAlignment="1">
      <alignment horizontal="center" vertical="center" wrapText="1"/>
    </xf>
    <xf numFmtId="0" fontId="50" fillId="25" borderId="23" xfId="44" applyFont="1" applyFill="1" applyBorder="1" applyAlignment="1">
      <alignment horizontal="center" vertical="center" wrapText="1"/>
    </xf>
    <xf numFmtId="0" fontId="35" fillId="24" borderId="23" xfId="44" applyFont="1" applyFill="1" applyBorder="1" applyAlignment="1">
      <alignment horizontal="center" vertical="center" wrapText="1"/>
    </xf>
    <xf numFmtId="0" fontId="17" fillId="24" borderId="23" xfId="44" applyFont="1" applyFill="1" applyBorder="1" applyAlignment="1">
      <alignment horizontal="center"/>
    </xf>
    <xf numFmtId="168" fontId="32" fillId="24" borderId="23" xfId="44" applyNumberFormat="1" applyFont="1" applyFill="1" applyBorder="1" applyAlignment="1">
      <alignment horizontal="center" vertical="center" wrapText="1"/>
    </xf>
    <xf numFmtId="49" fontId="35" fillId="0" borderId="23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vertical="center"/>
    </xf>
    <xf numFmtId="168" fontId="17" fillId="0" borderId="23" xfId="44" applyNumberFormat="1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 wrapText="1" indent="1"/>
    </xf>
    <xf numFmtId="0" fontId="17" fillId="0" borderId="23" xfId="44" applyFont="1" applyBorder="1" applyAlignment="1">
      <alignment horizontal="left" vertical="center" wrapText="1" indent="3"/>
    </xf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168" fontId="32" fillId="24" borderId="0" xfId="44" applyNumberFormat="1" applyFont="1" applyFill="1"/>
    <xf numFmtId="0" fontId="55" fillId="24" borderId="0" xfId="44" applyFont="1" applyFill="1"/>
    <xf numFmtId="168" fontId="55" fillId="24" borderId="0" xfId="44" applyNumberFormat="1" applyFont="1" applyFill="1"/>
    <xf numFmtId="0" fontId="56" fillId="24" borderId="0" xfId="44" applyFont="1" applyFill="1"/>
    <xf numFmtId="168" fontId="56" fillId="24" borderId="0" xfId="44" applyNumberFormat="1" applyFont="1" applyFill="1"/>
    <xf numFmtId="43" fontId="55" fillId="0" borderId="0" xfId="242" applyFont="1" applyFill="1"/>
    <xf numFmtId="4" fontId="55" fillId="0" borderId="0" xfId="0" applyNumberFormat="1" applyFont="1" applyAlignment="1">
      <alignment horizontal="center"/>
    </xf>
    <xf numFmtId="168" fontId="17" fillId="0" borderId="10" xfId="0" applyNumberFormat="1" applyFont="1" applyBorder="1" applyAlignment="1">
      <alignment horizontal="center" vertical="center" wrapText="1"/>
    </xf>
    <xf numFmtId="170" fontId="17" fillId="0" borderId="10" xfId="0" applyNumberFormat="1" applyFont="1" applyBorder="1" applyAlignment="1">
      <alignment horizontal="center" vertical="center" wrapText="1"/>
    </xf>
    <xf numFmtId="171" fontId="17" fillId="0" borderId="0" xfId="0" applyNumberFormat="1" applyFont="1"/>
    <xf numFmtId="0" fontId="28" fillId="0" borderId="0" xfId="0" applyFont="1" applyAlignment="1">
      <alignment horizontal="center" vertical="center"/>
    </xf>
    <xf numFmtId="0" fontId="29" fillId="0" borderId="0" xfId="151" applyFont="1" applyAlignment="1">
      <alignment horizontal="center" vertical="center"/>
    </xf>
    <xf numFmtId="0" fontId="0" fillId="0" borderId="0" xfId="151" applyFont="1" applyAlignment="1">
      <alignment horizontal="center" vertical="top"/>
    </xf>
    <xf numFmtId="0" fontId="17" fillId="0" borderId="10" xfId="0" applyFont="1" applyBorder="1" applyAlignment="1">
      <alignment horizontal="center" vertical="center" textRotation="90" wrapText="1"/>
    </xf>
    <xf numFmtId="0" fontId="17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28" fillId="0" borderId="0" xfId="0" applyFont="1" applyAlignment="1">
      <alignment horizontal="center"/>
    </xf>
    <xf numFmtId="0" fontId="32" fillId="0" borderId="0" xfId="48" applyFont="1" applyAlignment="1">
      <alignment horizontal="center"/>
    </xf>
    <xf numFmtId="0" fontId="32" fillId="0" borderId="0" xfId="0" applyFont="1" applyAlignment="1">
      <alignment horizontal="center"/>
    </xf>
    <xf numFmtId="0" fontId="17" fillId="0" borderId="10" xfId="5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167" fontId="17" fillId="0" borderId="10" xfId="0" applyNumberFormat="1" applyFont="1" applyFill="1" applyBorder="1" applyAlignment="1">
      <alignment horizontal="center" vertical="center" wrapText="1"/>
    </xf>
    <xf numFmtId="167" fontId="32" fillId="0" borderId="10" xfId="0" applyNumberFormat="1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25" borderId="23" xfId="44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3" fontId="53" fillId="0" borderId="23" xfId="0" applyNumberFormat="1" applyFont="1" applyBorder="1" applyAlignment="1">
      <alignment horizontal="center" vertical="center"/>
    </xf>
    <xf numFmtId="167" fontId="0" fillId="0" borderId="23" xfId="0" applyNumberFormat="1" applyBorder="1" applyAlignment="1">
      <alignment horizontal="left" vertical="center" wrapText="1"/>
    </xf>
    <xf numFmtId="4" fontId="17" fillId="0" borderId="23" xfId="0" applyNumberFormat="1" applyFont="1" applyBorder="1" applyAlignment="1">
      <alignment horizontal="center" vertical="center" wrapText="1"/>
    </xf>
    <xf numFmtId="17" fontId="17" fillId="0" borderId="23" xfId="0" applyNumberFormat="1" applyFont="1" applyBorder="1" applyAlignment="1">
      <alignment horizontal="center" vertical="center" wrapText="1"/>
    </xf>
    <xf numFmtId="4" fontId="17" fillId="0" borderId="23" xfId="0" applyNumberFormat="1" applyFont="1" applyFill="1" applyBorder="1" applyAlignment="1">
      <alignment horizontal="center" vertical="center" wrapText="1"/>
    </xf>
    <xf numFmtId="3" fontId="17" fillId="0" borderId="23" xfId="0" applyNumberFormat="1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 wrapText="1"/>
    </xf>
    <xf numFmtId="3" fontId="17" fillId="0" borderId="23" xfId="50" applyNumberFormat="1" applyFont="1" applyBorder="1" applyAlignment="1">
      <alignment horizontal="center" vertical="center"/>
    </xf>
    <xf numFmtId="0" fontId="17" fillId="0" borderId="23" xfId="50" applyFont="1" applyBorder="1" applyAlignment="1">
      <alignment horizontal="left" vertical="center" wrapText="1"/>
    </xf>
    <xf numFmtId="49" fontId="17" fillId="0" borderId="23" xfId="5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3" fontId="17" fillId="0" borderId="23" xfId="0" applyNumberFormat="1" applyFont="1" applyBorder="1" applyAlignment="1">
      <alignment horizontal="center" vertical="center"/>
    </xf>
    <xf numFmtId="172" fontId="17" fillId="0" borderId="0" xfId="0" applyNumberFormat="1" applyFont="1"/>
    <xf numFmtId="43" fontId="17" fillId="0" borderId="0" xfId="242" applyFont="1"/>
    <xf numFmtId="0" fontId="17" fillId="0" borderId="0" xfId="0" applyFont="1" applyAlignment="1">
      <alignment wrapText="1"/>
    </xf>
    <xf numFmtId="0" fontId="28" fillId="0" borderId="0" xfId="0" applyFont="1" applyAlignment="1">
      <alignment horizontal="center" vertical="center"/>
    </xf>
    <xf numFmtId="0" fontId="29" fillId="0" borderId="0" xfId="151" applyFont="1" applyAlignment="1">
      <alignment horizontal="center" vertical="center"/>
    </xf>
    <xf numFmtId="0" fontId="0" fillId="0" borderId="0" xfId="151" applyFont="1" applyAlignment="1">
      <alignment horizontal="center" vertical="top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textRotation="90" wrapText="1"/>
    </xf>
    <xf numFmtId="0" fontId="28" fillId="0" borderId="0" xfId="0" applyFont="1" applyAlignment="1">
      <alignment horizontal="center"/>
    </xf>
    <xf numFmtId="0" fontId="17" fillId="0" borderId="10" xfId="50" applyFont="1" applyBorder="1" applyAlignment="1">
      <alignment horizontal="center" vertical="center" wrapText="1"/>
    </xf>
    <xf numFmtId="0" fontId="32" fillId="0" borderId="0" xfId="48" applyFont="1" applyAlignment="1">
      <alignment horizontal="center"/>
    </xf>
    <xf numFmtId="0" fontId="3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4" fontId="17" fillId="0" borderId="23" xfId="50" applyNumberFormat="1" applyFont="1" applyBorder="1" applyAlignment="1">
      <alignment horizontal="center" vertical="center"/>
    </xf>
    <xf numFmtId="167" fontId="17" fillId="0" borderId="23" xfId="0" applyNumberFormat="1" applyFont="1" applyFill="1" applyBorder="1" applyAlignment="1">
      <alignment horizontal="left" vertical="center" wrapText="1"/>
    </xf>
    <xf numFmtId="167" fontId="17" fillId="0" borderId="23" xfId="0" applyNumberFormat="1" applyFont="1" applyFill="1" applyBorder="1" applyAlignment="1">
      <alignment horizontal="center" vertical="center" wrapText="1"/>
    </xf>
    <xf numFmtId="4" fontId="17" fillId="0" borderId="23" xfId="50" applyNumberFormat="1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3" fontId="17" fillId="0" borderId="23" xfId="0" applyNumberFormat="1" applyFont="1" applyFill="1" applyBorder="1" applyAlignment="1">
      <alignment horizontal="center" vertical="center"/>
    </xf>
    <xf numFmtId="17" fontId="17" fillId="0" borderId="23" xfId="0" applyNumberFormat="1" applyFont="1" applyFill="1" applyBorder="1" applyAlignment="1">
      <alignment horizontal="center" vertical="center" wrapText="1"/>
    </xf>
    <xf numFmtId="49" fontId="17" fillId="0" borderId="23" xfId="0" applyNumberFormat="1" applyFont="1" applyFill="1" applyBorder="1" applyAlignment="1">
      <alignment horizontal="center" vertical="center" wrapText="1"/>
    </xf>
    <xf numFmtId="4" fontId="17" fillId="0" borderId="23" xfId="50" applyNumberFormat="1" applyFont="1" applyFill="1" applyBorder="1" applyAlignment="1">
      <alignment horizontal="center" vertical="center"/>
    </xf>
    <xf numFmtId="49" fontId="17" fillId="0" borderId="23" xfId="50" applyNumberFormat="1" applyFont="1" applyFill="1" applyBorder="1" applyAlignment="1">
      <alignment horizontal="center" vertical="center"/>
    </xf>
    <xf numFmtId="173" fontId="17" fillId="0" borderId="0" xfId="0" applyNumberFormat="1" applyFont="1"/>
    <xf numFmtId="0" fontId="17" fillId="0" borderId="23" xfId="0" applyFont="1" applyBorder="1" applyAlignment="1">
      <alignment horizontal="center" vertical="center" wrapText="1"/>
    </xf>
    <xf numFmtId="3" fontId="53" fillId="0" borderId="24" xfId="0" applyNumberFormat="1" applyFont="1" applyBorder="1" applyAlignment="1">
      <alignment horizontal="center" vertical="center"/>
    </xf>
    <xf numFmtId="167" fontId="0" fillId="0" borderId="24" xfId="0" applyNumberFormat="1" applyBorder="1" applyAlignment="1">
      <alignment horizontal="left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4" fontId="17" fillId="0" borderId="24" xfId="0" applyNumberFormat="1" applyFont="1" applyBorder="1" applyAlignment="1">
      <alignment horizontal="center" vertical="center" wrapText="1"/>
    </xf>
    <xf numFmtId="17" fontId="17" fillId="0" borderId="24" xfId="0" applyNumberFormat="1" applyFont="1" applyBorder="1" applyAlignment="1">
      <alignment horizontal="center" vertical="center" wrapText="1"/>
    </xf>
    <xf numFmtId="4" fontId="17" fillId="0" borderId="24" xfId="0" applyNumberFormat="1" applyFont="1" applyFill="1" applyBorder="1" applyAlignment="1">
      <alignment horizontal="center" vertical="center" wrapText="1"/>
    </xf>
    <xf numFmtId="3" fontId="17" fillId="0" borderId="24" xfId="0" applyNumberFormat="1" applyFont="1" applyBorder="1" applyAlignment="1">
      <alignment horizontal="center" vertical="center" wrapText="1"/>
    </xf>
    <xf numFmtId="0" fontId="17" fillId="0" borderId="24" xfId="0" applyFont="1" applyBorder="1" applyAlignment="1">
      <alignment horizontal="left" vertical="center" wrapText="1"/>
    </xf>
    <xf numFmtId="3" fontId="17" fillId="0" borderId="24" xfId="50" applyNumberFormat="1" applyFont="1" applyBorder="1" applyAlignment="1">
      <alignment horizontal="center" vertical="center"/>
    </xf>
    <xf numFmtId="0" fontId="17" fillId="0" borderId="24" xfId="50" applyFont="1" applyBorder="1" applyAlignment="1">
      <alignment horizontal="left" vertical="center" wrapText="1"/>
    </xf>
    <xf numFmtId="49" fontId="17" fillId="0" borderId="24" xfId="50" applyNumberFormat="1" applyFont="1" applyBorder="1" applyAlignment="1">
      <alignment horizontal="center" vertical="center"/>
    </xf>
    <xf numFmtId="49" fontId="17" fillId="0" borderId="24" xfId="50" applyNumberFormat="1" applyFont="1" applyFill="1" applyBorder="1" applyAlignment="1">
      <alignment horizontal="center" vertical="center"/>
    </xf>
    <xf numFmtId="4" fontId="17" fillId="0" borderId="10" xfId="50" applyNumberFormat="1" applyFont="1" applyFill="1" applyBorder="1" applyAlignment="1">
      <alignment horizontal="center" vertical="center" wrapText="1"/>
    </xf>
    <xf numFmtId="4" fontId="17" fillId="0" borderId="24" xfId="50" applyNumberFormat="1" applyFont="1" applyBorder="1" applyAlignment="1">
      <alignment horizontal="center" vertical="center"/>
    </xf>
    <xf numFmtId="0" fontId="32" fillId="0" borderId="0" xfId="48" applyFont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3" fontId="17" fillId="0" borderId="25" xfId="0" applyNumberFormat="1" applyFont="1" applyBorder="1" applyAlignment="1">
      <alignment horizontal="center" vertical="center"/>
    </xf>
    <xf numFmtId="167" fontId="17" fillId="0" borderId="25" xfId="0" applyNumberFormat="1" applyFont="1" applyFill="1" applyBorder="1" applyAlignment="1">
      <alignment horizontal="left" vertical="center" wrapText="1"/>
    </xf>
    <xf numFmtId="3" fontId="17" fillId="0" borderId="23" xfId="50" applyNumberFormat="1" applyFont="1" applyFill="1" applyBorder="1" applyAlignment="1">
      <alignment horizontal="center" vertical="center"/>
    </xf>
    <xf numFmtId="3" fontId="17" fillId="0" borderId="23" xfId="0" applyNumberFormat="1" applyFont="1" applyFill="1" applyBorder="1" applyAlignment="1">
      <alignment horizontal="center" vertical="center" wrapText="1"/>
    </xf>
    <xf numFmtId="3" fontId="17" fillId="0" borderId="24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Fill="1" applyBorder="1" applyAlignment="1">
      <alignment horizontal="center" vertical="center" wrapText="1"/>
    </xf>
    <xf numFmtId="49" fontId="35" fillId="24" borderId="0" xfId="44" applyNumberFormat="1" applyFont="1" applyFill="1" applyAlignment="1">
      <alignment horizontal="center" vertical="center"/>
    </xf>
    <xf numFmtId="0" fontId="17" fillId="24" borderId="23" xfId="44" applyFont="1" applyFill="1" applyBorder="1" applyAlignment="1">
      <alignment horizontal="center" vertical="center" wrapText="1"/>
    </xf>
    <xf numFmtId="0" fontId="17" fillId="24" borderId="26" xfId="44" applyFont="1" applyFill="1" applyBorder="1" applyAlignment="1">
      <alignment horizontal="center"/>
    </xf>
    <xf numFmtId="168" fontId="17" fillId="0" borderId="26" xfId="44" applyNumberFormat="1" applyFont="1" applyBorder="1" applyAlignment="1">
      <alignment horizontal="center" vertical="center" wrapText="1"/>
    </xf>
    <xf numFmtId="0" fontId="17" fillId="0" borderId="26" xfId="44" applyFont="1" applyBorder="1" applyAlignment="1">
      <alignment horizontal="left" vertical="center" wrapText="1" indent="3"/>
    </xf>
    <xf numFmtId="0" fontId="17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3" fontId="53" fillId="0" borderId="29" xfId="0" applyNumberFormat="1" applyFont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 wrapText="1"/>
    </xf>
    <xf numFmtId="3" fontId="17" fillId="0" borderId="29" xfId="0" applyNumberFormat="1" applyFont="1" applyBorder="1" applyAlignment="1">
      <alignment horizontal="center" vertical="center" wrapText="1"/>
    </xf>
    <xf numFmtId="0" fontId="17" fillId="0" borderId="29" xfId="0" applyFont="1" applyBorder="1" applyAlignment="1">
      <alignment horizontal="left" vertical="center" wrapText="1"/>
    </xf>
    <xf numFmtId="3" fontId="17" fillId="0" borderId="29" xfId="50" applyNumberFormat="1" applyFont="1" applyBorder="1" applyAlignment="1">
      <alignment horizontal="center" vertical="center"/>
    </xf>
    <xf numFmtId="0" fontId="17" fillId="0" borderId="29" xfId="50" applyFont="1" applyBorder="1" applyAlignment="1">
      <alignment horizontal="left" vertical="center" wrapText="1"/>
    </xf>
    <xf numFmtId="3" fontId="17" fillId="0" borderId="29" xfId="0" applyNumberFormat="1" applyFont="1" applyFill="1" applyBorder="1" applyAlignment="1">
      <alignment horizontal="center" vertical="center" wrapText="1"/>
    </xf>
    <xf numFmtId="167" fontId="17" fillId="0" borderId="24" xfId="0" applyNumberFormat="1" applyFont="1" applyFill="1" applyBorder="1" applyAlignment="1">
      <alignment horizontal="center" vertical="center" wrapText="1"/>
    </xf>
    <xf numFmtId="167" fontId="53" fillId="0" borderId="24" xfId="0" applyNumberFormat="1" applyFont="1" applyBorder="1" applyAlignment="1">
      <alignment horizontal="left" vertical="center" wrapText="1"/>
    </xf>
    <xf numFmtId="49" fontId="17" fillId="0" borderId="24" xfId="0" applyNumberFormat="1" applyFont="1" applyFill="1" applyBorder="1" applyAlignment="1">
      <alignment horizontal="center" vertical="center" wrapText="1"/>
    </xf>
    <xf numFmtId="167" fontId="53" fillId="0" borderId="29" xfId="0" applyNumberFormat="1" applyFont="1" applyBorder="1" applyAlignment="1">
      <alignment horizontal="left" vertical="center" wrapText="1"/>
    </xf>
    <xf numFmtId="4" fontId="32" fillId="24" borderId="23" xfId="44" applyNumberFormat="1" applyFont="1" applyFill="1" applyBorder="1" applyAlignment="1">
      <alignment horizontal="center" vertical="center" wrapText="1"/>
    </xf>
    <xf numFmtId="4" fontId="17" fillId="0" borderId="23" xfId="44" applyNumberFormat="1" applyFont="1" applyBorder="1" applyAlignment="1">
      <alignment horizontal="center" vertical="center" wrapText="1"/>
    </xf>
    <xf numFmtId="4" fontId="17" fillId="24" borderId="23" xfId="44" applyNumberFormat="1" applyFont="1" applyFill="1" applyBorder="1" applyAlignment="1">
      <alignment horizontal="center" vertical="center" wrapText="1"/>
    </xf>
    <xf numFmtId="4" fontId="17" fillId="0" borderId="10" xfId="44" applyNumberFormat="1" applyFont="1" applyBorder="1" applyAlignment="1">
      <alignment horizontal="center" vertical="center" wrapText="1"/>
    </xf>
    <xf numFmtId="4" fontId="17" fillId="0" borderId="26" xfId="44" applyNumberFormat="1" applyFont="1" applyBorder="1" applyAlignment="1">
      <alignment horizontal="center" vertical="center" wrapText="1"/>
    </xf>
    <xf numFmtId="4" fontId="17" fillId="24" borderId="10" xfId="44" applyNumberFormat="1" applyFont="1" applyFill="1" applyBorder="1" applyAlignment="1">
      <alignment horizontal="center" vertical="center" wrapText="1"/>
    </xf>
    <xf numFmtId="4" fontId="17" fillId="0" borderId="10" xfId="44" applyNumberFormat="1" applyFont="1" applyFill="1" applyBorder="1" applyAlignment="1">
      <alignment horizontal="center" vertical="center" wrapText="1"/>
    </xf>
    <xf numFmtId="4" fontId="17" fillId="0" borderId="29" xfId="44" applyNumberFormat="1" applyBorder="1" applyAlignment="1">
      <alignment horizontal="center" vertical="center" wrapText="1"/>
    </xf>
    <xf numFmtId="4" fontId="17" fillId="24" borderId="0" xfId="44" applyNumberFormat="1" applyFont="1" applyFill="1"/>
    <xf numFmtId="4" fontId="17" fillId="0" borderId="26" xfId="44" applyNumberFormat="1" applyFont="1" applyFill="1" applyBorder="1" applyAlignment="1">
      <alignment horizontal="center" vertical="center" wrapText="1"/>
    </xf>
    <xf numFmtId="0" fontId="17" fillId="0" borderId="23" xfId="50" applyFont="1" applyFill="1" applyBorder="1" applyAlignment="1">
      <alignment horizontal="left" vertical="center" wrapText="1"/>
    </xf>
    <xf numFmtId="0" fontId="17" fillId="0" borderId="23" xfId="0" applyFont="1" applyFill="1" applyBorder="1" applyAlignment="1">
      <alignment horizontal="left" vertical="center" wrapText="1"/>
    </xf>
    <xf numFmtId="0" fontId="17" fillId="0" borderId="24" xfId="0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horizontal="left" vertical="center" wrapText="1"/>
    </xf>
    <xf numFmtId="4" fontId="17" fillId="0" borderId="23" xfId="44" applyNumberFormat="1" applyFont="1" applyFill="1" applyBorder="1" applyAlignment="1">
      <alignment horizontal="center" vertical="center" wrapText="1"/>
    </xf>
    <xf numFmtId="4" fontId="50" fillId="0" borderId="10" xfId="0" applyNumberFormat="1" applyFont="1" applyFill="1" applyBorder="1" applyAlignment="1">
      <alignment horizontal="center" vertical="center" wrapText="1"/>
    </xf>
    <xf numFmtId="4" fontId="50" fillId="0" borderId="23" xfId="0" applyNumberFormat="1" applyFont="1" applyFill="1" applyBorder="1" applyAlignment="1">
      <alignment horizontal="center" vertical="center" wrapText="1"/>
    </xf>
    <xf numFmtId="4" fontId="28" fillId="0" borderId="10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Fill="1"/>
    <xf numFmtId="174" fontId="17" fillId="0" borderId="0" xfId="0" applyNumberFormat="1" applyFont="1" applyFill="1"/>
    <xf numFmtId="171" fontId="17" fillId="0" borderId="0" xfId="0" applyNumberFormat="1" applyFont="1" applyFill="1"/>
    <xf numFmtId="4" fontId="17" fillId="0" borderId="29" xfId="44" applyNumberFormat="1" applyFill="1" applyBorder="1" applyAlignment="1">
      <alignment horizontal="center" vertical="center" wrapText="1"/>
    </xf>
    <xf numFmtId="49" fontId="17" fillId="0" borderId="10" xfId="50" applyNumberFormat="1" applyFont="1" applyFill="1" applyBorder="1" applyAlignment="1">
      <alignment horizontal="center" vertical="center"/>
    </xf>
    <xf numFmtId="2" fontId="17" fillId="0" borderId="10" xfId="50" applyNumberFormat="1" applyFont="1" applyFill="1" applyBorder="1" applyAlignment="1">
      <alignment horizontal="center" vertical="center"/>
    </xf>
    <xf numFmtId="2" fontId="17" fillId="0" borderId="23" xfId="50" applyNumberFormat="1" applyFont="1" applyFill="1" applyBorder="1" applyAlignment="1">
      <alignment horizontal="center" vertical="center"/>
    </xf>
    <xf numFmtId="2" fontId="17" fillId="0" borderId="24" xfId="50" applyNumberFormat="1" applyFont="1" applyFill="1" applyBorder="1" applyAlignment="1">
      <alignment horizontal="center" vertical="center"/>
    </xf>
    <xf numFmtId="49" fontId="32" fillId="0" borderId="10" xfId="50" applyNumberFormat="1" applyFont="1" applyFill="1" applyBorder="1" applyAlignment="1">
      <alignment horizontal="center" vertical="center"/>
    </xf>
    <xf numFmtId="4" fontId="32" fillId="0" borderId="10" xfId="50" applyNumberFormat="1" applyFont="1" applyFill="1" applyBorder="1" applyAlignment="1">
      <alignment horizontal="center" vertical="center"/>
    </xf>
    <xf numFmtId="49" fontId="52" fillId="0" borderId="10" xfId="50" applyNumberFormat="1" applyFont="1" applyFill="1" applyBorder="1" applyAlignment="1">
      <alignment horizontal="center" vertical="center"/>
    </xf>
    <xf numFmtId="3" fontId="17" fillId="0" borderId="10" xfId="0" applyNumberFormat="1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49" fontId="32" fillId="0" borderId="10" xfId="0" applyNumberFormat="1" applyFont="1" applyFill="1" applyBorder="1" applyAlignment="1">
      <alignment horizontal="center" vertical="center" wrapText="1"/>
    </xf>
    <xf numFmtId="168" fontId="32" fillId="0" borderId="10" xfId="50" applyNumberFormat="1" applyFont="1" applyFill="1" applyBorder="1" applyAlignment="1">
      <alignment horizontal="center" vertical="center"/>
    </xf>
    <xf numFmtId="167" fontId="32" fillId="0" borderId="10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28" fillId="0" borderId="0" xfId="0" applyFont="1" applyAlignment="1">
      <alignment horizontal="center" vertical="center"/>
    </xf>
    <xf numFmtId="0" fontId="48" fillId="0" borderId="0" xfId="151" applyFont="1" applyAlignment="1">
      <alignment horizontal="center" vertical="center"/>
    </xf>
    <xf numFmtId="0" fontId="29" fillId="0" borderId="0" xfId="151" applyFont="1" applyAlignment="1">
      <alignment horizontal="center" vertical="center"/>
    </xf>
    <xf numFmtId="0" fontId="0" fillId="0" borderId="0" xfId="151" applyFont="1" applyAlignment="1">
      <alignment horizontal="center" vertical="top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textRotation="90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28" fillId="0" borderId="0" xfId="0" applyFont="1" applyAlignment="1">
      <alignment horizontal="center"/>
    </xf>
    <xf numFmtId="1" fontId="32" fillId="0" borderId="20" xfId="0" applyNumberFormat="1" applyFont="1" applyBorder="1" applyAlignment="1">
      <alignment horizontal="center" vertical="top"/>
    </xf>
    <xf numFmtId="1" fontId="32" fillId="0" borderId="0" xfId="0" applyNumberFormat="1" applyFont="1" applyAlignment="1">
      <alignment horizontal="center" vertical="top"/>
    </xf>
    <xf numFmtId="0" fontId="17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32" fillId="0" borderId="0" xfId="48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20" xfId="186" applyFont="1" applyBorder="1" applyAlignment="1">
      <alignment horizontal="center"/>
    </xf>
    <xf numFmtId="0" fontId="32" fillId="0" borderId="0" xfId="186" applyFont="1" applyAlignment="1">
      <alignment horizontal="center"/>
    </xf>
    <xf numFmtId="0" fontId="17" fillId="0" borderId="13" xfId="50" applyFont="1" applyBorder="1" applyAlignment="1">
      <alignment horizontal="center" vertical="center"/>
    </xf>
    <xf numFmtId="0" fontId="17" fillId="0" borderId="14" xfId="50" applyFont="1" applyBorder="1" applyAlignment="1">
      <alignment horizontal="center" vertical="center"/>
    </xf>
    <xf numFmtId="0" fontId="17" fillId="0" borderId="15" xfId="50" applyFont="1" applyBorder="1" applyAlignment="1">
      <alignment horizontal="center" vertical="center"/>
    </xf>
    <xf numFmtId="0" fontId="17" fillId="0" borderId="21" xfId="50" applyFont="1" applyBorder="1" applyAlignment="1">
      <alignment horizontal="center" vertical="center" wrapText="1"/>
    </xf>
    <xf numFmtId="0" fontId="17" fillId="0" borderId="18" xfId="50" applyFont="1" applyBorder="1" applyAlignment="1">
      <alignment horizontal="center" vertical="center" wrapText="1"/>
    </xf>
    <xf numFmtId="0" fontId="17" fillId="0" borderId="19" xfId="50" applyFont="1" applyBorder="1" applyAlignment="1">
      <alignment horizontal="center" vertical="center" wrapText="1"/>
    </xf>
    <xf numFmtId="0" fontId="17" fillId="0" borderId="10" xfId="50" applyFont="1" applyBorder="1" applyAlignment="1">
      <alignment horizontal="center" vertical="center" wrapText="1"/>
    </xf>
    <xf numFmtId="0" fontId="17" fillId="0" borderId="10" xfId="50" applyFont="1" applyBorder="1" applyAlignment="1">
      <alignment horizontal="center" vertical="center"/>
    </xf>
    <xf numFmtId="0" fontId="17" fillId="0" borderId="23" xfId="50" applyFont="1" applyBorder="1" applyAlignment="1">
      <alignment horizontal="center" vertical="center"/>
    </xf>
    <xf numFmtId="0" fontId="51" fillId="0" borderId="13" xfId="50" applyFont="1" applyBorder="1" applyAlignment="1">
      <alignment horizontal="center" vertical="center"/>
    </xf>
    <xf numFmtId="0" fontId="51" fillId="0" borderId="14" xfId="5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/>
    </xf>
    <xf numFmtId="0" fontId="51" fillId="0" borderId="15" xfId="50" applyFont="1" applyBorder="1" applyAlignment="1">
      <alignment horizontal="center" vertical="center"/>
    </xf>
    <xf numFmtId="0" fontId="50" fillId="0" borderId="13" xfId="50" applyFont="1" applyBorder="1" applyAlignment="1">
      <alignment horizontal="center" vertical="center"/>
    </xf>
    <xf numFmtId="0" fontId="50" fillId="0" borderId="14" xfId="50" applyFont="1" applyBorder="1" applyAlignment="1">
      <alignment horizontal="center" vertical="center"/>
    </xf>
    <xf numFmtId="0" fontId="50" fillId="0" borderId="15" xfId="50" applyFont="1" applyBorder="1" applyAlignment="1">
      <alignment horizontal="center" vertical="center"/>
    </xf>
    <xf numFmtId="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0" fillId="0" borderId="10" xfId="151" applyFont="1" applyBorder="1" applyAlignment="1">
      <alignment horizontal="center" vertical="center" wrapText="1"/>
    </xf>
    <xf numFmtId="0" fontId="17" fillId="0" borderId="10" xfId="0" applyFont="1" applyBorder="1"/>
    <xf numFmtId="0" fontId="17" fillId="0" borderId="2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0" xfId="186" applyFont="1" applyBorder="1" applyAlignment="1">
      <alignment horizontal="center" vertical="center" wrapText="1"/>
    </xf>
    <xf numFmtId="0" fontId="17" fillId="0" borderId="23" xfId="186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32" fillId="0" borderId="0" xfId="48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24" borderId="0" xfId="44" applyFont="1" applyFill="1" applyAlignment="1">
      <alignment horizontal="center" vertical="center" wrapText="1"/>
    </xf>
    <xf numFmtId="0" fontId="27" fillId="24" borderId="0" xfId="37" applyFont="1" applyFill="1" applyAlignment="1">
      <alignment horizontal="center" vertical="center"/>
    </xf>
    <xf numFmtId="0" fontId="34" fillId="24" borderId="0" xfId="37" applyFont="1" applyFill="1" applyAlignment="1">
      <alignment horizontal="center" vertical="top"/>
    </xf>
    <xf numFmtId="0" fontId="32" fillId="24" borderId="34" xfId="44" applyFont="1" applyFill="1" applyBorder="1" applyAlignment="1">
      <alignment horizontal="left" vertical="center" wrapText="1"/>
    </xf>
    <xf numFmtId="49" fontId="35" fillId="24" borderId="0" xfId="44" applyNumberFormat="1" applyFont="1" applyFill="1" applyAlignment="1">
      <alignment horizontal="center" vertical="center"/>
    </xf>
    <xf numFmtId="0" fontId="34" fillId="24" borderId="0" xfId="44" applyFont="1" applyFill="1" applyAlignment="1">
      <alignment horizontal="center"/>
    </xf>
    <xf numFmtId="49" fontId="36" fillId="24" borderId="23" xfId="44" applyNumberFormat="1" applyFont="1" applyFill="1" applyBorder="1" applyAlignment="1">
      <alignment horizontal="center" vertical="center" wrapText="1"/>
    </xf>
    <xf numFmtId="0" fontId="37" fillId="24" borderId="23" xfId="44" applyFont="1" applyFill="1" applyBorder="1" applyAlignment="1">
      <alignment horizontal="center" vertical="center" wrapText="1"/>
    </xf>
    <xf numFmtId="0" fontId="17" fillId="24" borderId="23" xfId="44" applyFont="1" applyFill="1" applyBorder="1" applyAlignment="1">
      <alignment horizontal="center" vertical="center" wrapText="1"/>
    </xf>
    <xf numFmtId="0" fontId="50" fillId="25" borderId="27" xfId="44" applyFont="1" applyFill="1" applyBorder="1" applyAlignment="1">
      <alignment horizontal="center" vertical="center" wrapText="1"/>
    </xf>
    <xf numFmtId="0" fontId="50" fillId="25" borderId="28" xfId="44" applyFont="1" applyFill="1" applyBorder="1" applyAlignment="1">
      <alignment horizontal="center" vertical="center" wrapText="1"/>
    </xf>
    <xf numFmtId="0" fontId="17" fillId="24" borderId="0" xfId="44" applyFont="1" applyFill="1" applyAlignment="1">
      <alignment horizontal="left" vertical="top" wrapText="1"/>
    </xf>
    <xf numFmtId="49" fontId="17" fillId="24" borderId="0" xfId="44" applyNumberFormat="1" applyFont="1" applyFill="1" applyAlignment="1">
      <alignment horizontal="left" vertical="center" wrapText="1"/>
    </xf>
    <xf numFmtId="0" fontId="31" fillId="0" borderId="0" xfId="151" applyFont="1" applyAlignment="1">
      <alignment horizontal="center" vertical="center" wrapText="1"/>
    </xf>
    <xf numFmtId="0" fontId="30" fillId="0" borderId="0" xfId="151" applyFont="1" applyAlignment="1">
      <alignment horizontal="center" vertical="center"/>
    </xf>
    <xf numFmtId="0" fontId="30" fillId="0" borderId="0" xfId="151" applyFont="1" applyAlignment="1">
      <alignment horizontal="center"/>
    </xf>
    <xf numFmtId="0" fontId="27" fillId="0" borderId="0" xfId="0" applyFont="1" applyAlignment="1">
      <alignment horizontal="center"/>
    </xf>
    <xf numFmtId="0" fontId="17" fillId="0" borderId="10" xfId="151" applyFont="1" applyBorder="1" applyAlignment="1">
      <alignment horizontal="center" vertical="center" wrapText="1"/>
    </xf>
    <xf numFmtId="0" fontId="0" fillId="0" borderId="10" xfId="151" applyFont="1" applyBorder="1" applyAlignment="1">
      <alignment horizontal="center" vertical="center" textRotation="90" wrapText="1"/>
    </xf>
    <xf numFmtId="0" fontId="38" fillId="0" borderId="0" xfId="151" applyFont="1"/>
    <xf numFmtId="0" fontId="38" fillId="0" borderId="0" xfId="151" applyFont="1" applyAlignment="1">
      <alignment horizontal="left" wrapText="1"/>
    </xf>
    <xf numFmtId="0" fontId="34" fillId="0" borderId="0" xfId="0" applyFont="1" applyAlignment="1">
      <alignment horizontal="left" wrapText="1"/>
    </xf>
    <xf numFmtId="0" fontId="34" fillId="0" borderId="0" xfId="0" applyFont="1" applyAlignment="1">
      <alignment horizontal="left" vertical="top" wrapText="1"/>
    </xf>
    <xf numFmtId="0" fontId="28" fillId="0" borderId="0" xfId="48" applyFont="1" applyAlignment="1">
      <alignment horizontal="center"/>
    </xf>
    <xf numFmtId="0" fontId="0" fillId="0" borderId="0" xfId="151" applyFont="1"/>
    <xf numFmtId="0" fontId="32" fillId="0" borderId="10" xfId="50" applyFont="1" applyBorder="1" applyAlignment="1">
      <alignment horizontal="center" vertical="center" wrapText="1"/>
    </xf>
    <xf numFmtId="0" fontId="17" fillId="0" borderId="13" xfId="186" applyFont="1" applyBorder="1" applyAlignment="1">
      <alignment horizontal="center" vertical="center" wrapText="1"/>
    </xf>
    <xf numFmtId="0" fontId="17" fillId="0" borderId="14" xfId="186" applyFont="1" applyBorder="1" applyAlignment="1">
      <alignment horizontal="center" vertical="center" wrapText="1"/>
    </xf>
    <xf numFmtId="0" fontId="17" fillId="0" borderId="15" xfId="186" applyFont="1" applyBorder="1" applyAlignment="1">
      <alignment horizontal="center" vertical="center" wrapText="1"/>
    </xf>
    <xf numFmtId="0" fontId="32" fillId="0" borderId="0" xfId="50" applyFont="1" applyAlignment="1">
      <alignment horizontal="center" vertical="center"/>
    </xf>
    <xf numFmtId="0" fontId="17" fillId="0" borderId="0" xfId="50" applyFont="1" applyAlignment="1">
      <alignment horizontal="center" vertical="center"/>
    </xf>
    <xf numFmtId="0" fontId="17" fillId="0" borderId="0" xfId="50" applyFont="1" applyAlignment="1">
      <alignment horizontal="center" vertical="center" wrapText="1"/>
    </xf>
  </cellXfs>
  <cellStyles count="427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Normal 2" xfId="19" xr:uid="{00000000-0005-0000-0000-000012000000}"/>
    <cellStyle name="Акцент1 2" xfId="20" xr:uid="{00000000-0005-0000-0000-000013000000}"/>
    <cellStyle name="Акцент2 2" xfId="21" xr:uid="{00000000-0005-0000-0000-000014000000}"/>
    <cellStyle name="Акцент3 2" xfId="22" xr:uid="{00000000-0005-0000-0000-000015000000}"/>
    <cellStyle name="Акцент4 2" xfId="23" xr:uid="{00000000-0005-0000-0000-000016000000}"/>
    <cellStyle name="Акцент5 2" xfId="24" xr:uid="{00000000-0005-0000-0000-000017000000}"/>
    <cellStyle name="Акцент6 2" xfId="25" xr:uid="{00000000-0005-0000-0000-000018000000}"/>
    <cellStyle name="Ввод  2" xfId="26" xr:uid="{00000000-0005-0000-0000-000019000000}"/>
    <cellStyle name="Ввод  2 2" xfId="244" xr:uid="{F5B0F90D-0F51-49B0-82B5-CB9772433560}"/>
    <cellStyle name="Вывод 2" xfId="27" xr:uid="{00000000-0005-0000-0000-00001A000000}"/>
    <cellStyle name="Вывод 2 2" xfId="245" xr:uid="{107FE493-22B5-404B-9AA8-EF61D28E3A75}"/>
    <cellStyle name="Вычисление 2" xfId="28" xr:uid="{00000000-0005-0000-0000-00001B000000}"/>
    <cellStyle name="Вычисление 2 2" xfId="246" xr:uid="{CB82D846-3BED-4794-BECC-6A62998CFF35}"/>
    <cellStyle name="Заголовок 1 2" xfId="29" xr:uid="{00000000-0005-0000-0000-00001C000000}"/>
    <cellStyle name="Заголовок 2 2" xfId="30" xr:uid="{00000000-0005-0000-0000-00001D000000}"/>
    <cellStyle name="Заголовок 3 2" xfId="31" xr:uid="{00000000-0005-0000-0000-00001E000000}"/>
    <cellStyle name="Заголовок 4 2" xfId="32" xr:uid="{00000000-0005-0000-0000-00001F000000}"/>
    <cellStyle name="Итог 2" xfId="33" xr:uid="{00000000-0005-0000-0000-000020000000}"/>
    <cellStyle name="Итог 2 2" xfId="247" xr:uid="{41842545-CDB5-4E57-892B-FA067C8307CA}"/>
    <cellStyle name="Контрольная ячейка 2" xfId="34" xr:uid="{00000000-0005-0000-0000-000021000000}"/>
    <cellStyle name="Название 2" xfId="35" xr:uid="{00000000-0005-0000-0000-000022000000}"/>
    <cellStyle name="Нейтральный 2" xfId="36" xr:uid="{00000000-0005-0000-0000-000023000000}"/>
    <cellStyle name="Обычный" xfId="0" builtinId="0"/>
    <cellStyle name="Обычный 10" xfId="37" xr:uid="{00000000-0005-0000-0000-000025000000}"/>
    <cellStyle name="Обычный 10 2" xfId="248" xr:uid="{2D60C1EA-882B-4766-BD79-75771ADE6350}"/>
    <cellStyle name="Обычный 11" xfId="243" xr:uid="{E7F9C0B9-775D-432A-A215-F5B6C37A1D3F}"/>
    <cellStyle name="Обычный 12" xfId="38" xr:uid="{00000000-0005-0000-0000-000026000000}"/>
    <cellStyle name="Обычный 12 2" xfId="39" xr:uid="{00000000-0005-0000-0000-000027000000}"/>
    <cellStyle name="Обычный 2" xfId="40" xr:uid="{00000000-0005-0000-0000-000028000000}"/>
    <cellStyle name="Обычный 2 26 2" xfId="41" xr:uid="{00000000-0005-0000-0000-000029000000}"/>
    <cellStyle name="Обычный 3" xfId="42" xr:uid="{00000000-0005-0000-0000-00002A000000}"/>
    <cellStyle name="Обычный 3 10 2" xfId="43" xr:uid="{00000000-0005-0000-0000-00002B000000}"/>
    <cellStyle name="Обычный 3 10 2 2" xfId="249" xr:uid="{C751C943-AFA5-401C-9DD3-67F367AAC847}"/>
    <cellStyle name="Обычный 3 2" xfId="44" xr:uid="{00000000-0005-0000-0000-00002C000000}"/>
    <cellStyle name="Обычный 3 2 2 2" xfId="45" xr:uid="{00000000-0005-0000-0000-00002D000000}"/>
    <cellStyle name="Обычный 3 21" xfId="46" xr:uid="{00000000-0005-0000-0000-00002E000000}"/>
    <cellStyle name="Обычный 30" xfId="47" xr:uid="{00000000-0005-0000-0000-00002F000000}"/>
    <cellStyle name="Обычный 4" xfId="48" xr:uid="{00000000-0005-0000-0000-000030000000}"/>
    <cellStyle name="Обычный 4 2" xfId="49" xr:uid="{00000000-0005-0000-0000-000031000000}"/>
    <cellStyle name="Обычный 5" xfId="50" xr:uid="{00000000-0005-0000-0000-000032000000}"/>
    <cellStyle name="Обычный 6" xfId="51" xr:uid="{00000000-0005-0000-0000-000033000000}"/>
    <cellStyle name="Обычный 6 2" xfId="52" xr:uid="{00000000-0005-0000-0000-000034000000}"/>
    <cellStyle name="Обычный 6 2 10" xfId="251" xr:uid="{FCE87057-1A83-4811-BD1A-62FEBD2B76ED}"/>
    <cellStyle name="Обычный 6 2 2" xfId="53" xr:uid="{00000000-0005-0000-0000-000035000000}"/>
    <cellStyle name="Обычный 6 2 2 2" xfId="54" xr:uid="{00000000-0005-0000-0000-000036000000}"/>
    <cellStyle name="Обычный 6 2 2 2 2" xfId="55" xr:uid="{00000000-0005-0000-0000-000037000000}"/>
    <cellStyle name="Обычный 6 2 2 2 2 2" xfId="56" xr:uid="{00000000-0005-0000-0000-000038000000}"/>
    <cellStyle name="Обычный 6 2 2 2 2 2 2" xfId="57" xr:uid="{00000000-0005-0000-0000-000039000000}"/>
    <cellStyle name="Обычный 6 2 2 2 2 2 2 2" xfId="256" xr:uid="{A14DC176-38FB-4D35-B4FD-24FC42BEF16C}"/>
    <cellStyle name="Обычный 6 2 2 2 2 2 3" xfId="58" xr:uid="{00000000-0005-0000-0000-00003A000000}"/>
    <cellStyle name="Обычный 6 2 2 2 2 2 3 2" xfId="257" xr:uid="{30138049-BE65-4381-8A9C-A33855317383}"/>
    <cellStyle name="Обычный 6 2 2 2 2 2 4" xfId="255" xr:uid="{BE6327E6-8E6E-44F4-BF23-7AA5F6D47B3D}"/>
    <cellStyle name="Обычный 6 2 2 2 2 3" xfId="59" xr:uid="{00000000-0005-0000-0000-00003B000000}"/>
    <cellStyle name="Обычный 6 2 2 2 2 3 2" xfId="258" xr:uid="{0149E3FD-C3D6-4B48-95A7-72814B36D0F1}"/>
    <cellStyle name="Обычный 6 2 2 2 2 4" xfId="60" xr:uid="{00000000-0005-0000-0000-00003C000000}"/>
    <cellStyle name="Обычный 6 2 2 2 2 4 2" xfId="259" xr:uid="{60F568E1-652C-4C87-8A11-1988E58C0A09}"/>
    <cellStyle name="Обычный 6 2 2 2 2 5" xfId="254" xr:uid="{34114539-AEEE-40FD-A92F-4907AB8916E9}"/>
    <cellStyle name="Обычный 6 2 2 2 3" xfId="61" xr:uid="{00000000-0005-0000-0000-00003D000000}"/>
    <cellStyle name="Обычный 6 2 2 2 3 2" xfId="62" xr:uid="{00000000-0005-0000-0000-00003E000000}"/>
    <cellStyle name="Обычный 6 2 2 2 3 2 2" xfId="261" xr:uid="{CD9D7BB3-D9C8-4218-AB7A-1678C4F79826}"/>
    <cellStyle name="Обычный 6 2 2 2 3 3" xfId="63" xr:uid="{00000000-0005-0000-0000-00003F000000}"/>
    <cellStyle name="Обычный 6 2 2 2 3 3 2" xfId="262" xr:uid="{E6133ED1-1753-48DA-ACF8-E22F6943B128}"/>
    <cellStyle name="Обычный 6 2 2 2 3 4" xfId="260" xr:uid="{B05ABC38-9442-428B-BD4A-BFD92BB8A4E7}"/>
    <cellStyle name="Обычный 6 2 2 2 4" xfId="64" xr:uid="{00000000-0005-0000-0000-000040000000}"/>
    <cellStyle name="Обычный 6 2 2 2 4 2" xfId="263" xr:uid="{8F3001D4-075E-4910-A4C0-30BBA1D52939}"/>
    <cellStyle name="Обычный 6 2 2 2 5" xfId="65" xr:uid="{00000000-0005-0000-0000-000041000000}"/>
    <cellStyle name="Обычный 6 2 2 2 5 2" xfId="264" xr:uid="{8A3AC738-2B81-4F33-8026-4064CF2EDCF2}"/>
    <cellStyle name="Обычный 6 2 2 2 6" xfId="253" xr:uid="{248B87BD-12BF-482C-9283-44782F09942B}"/>
    <cellStyle name="Обычный 6 2 2 3" xfId="66" xr:uid="{00000000-0005-0000-0000-000042000000}"/>
    <cellStyle name="Обычный 6 2 2 3 2" xfId="67" xr:uid="{00000000-0005-0000-0000-000043000000}"/>
    <cellStyle name="Обычный 6 2 2 3 2 2" xfId="68" xr:uid="{00000000-0005-0000-0000-000044000000}"/>
    <cellStyle name="Обычный 6 2 2 3 2 2 2" xfId="267" xr:uid="{6BBDB5A5-6ABC-4842-ACE6-3D5C7D785972}"/>
    <cellStyle name="Обычный 6 2 2 3 2 3" xfId="69" xr:uid="{00000000-0005-0000-0000-000045000000}"/>
    <cellStyle name="Обычный 6 2 2 3 2 3 2" xfId="268" xr:uid="{147D5006-335D-4AA6-97CC-17CF250E2C72}"/>
    <cellStyle name="Обычный 6 2 2 3 2 4" xfId="266" xr:uid="{B6288511-428B-4B31-84D5-7F8D9542786C}"/>
    <cellStyle name="Обычный 6 2 2 3 3" xfId="70" xr:uid="{00000000-0005-0000-0000-000046000000}"/>
    <cellStyle name="Обычный 6 2 2 3 3 2" xfId="269" xr:uid="{EBAC12C5-3C3D-465B-927F-BCF3A822B0C7}"/>
    <cellStyle name="Обычный 6 2 2 3 4" xfId="71" xr:uid="{00000000-0005-0000-0000-000047000000}"/>
    <cellStyle name="Обычный 6 2 2 3 4 2" xfId="270" xr:uid="{72E5B498-4A0F-4B83-88BB-E8FE2A957A31}"/>
    <cellStyle name="Обычный 6 2 2 3 5" xfId="265" xr:uid="{E6FFAB57-A43B-4DA5-84FE-1CC4DD5B2731}"/>
    <cellStyle name="Обычный 6 2 2 4" xfId="72" xr:uid="{00000000-0005-0000-0000-000048000000}"/>
    <cellStyle name="Обычный 6 2 2 4 2" xfId="73" xr:uid="{00000000-0005-0000-0000-000049000000}"/>
    <cellStyle name="Обычный 6 2 2 4 2 2" xfId="74" xr:uid="{00000000-0005-0000-0000-00004A000000}"/>
    <cellStyle name="Обычный 6 2 2 4 2 2 2" xfId="273" xr:uid="{8A2931A3-5F35-4FF4-BA2F-36AB8E643C57}"/>
    <cellStyle name="Обычный 6 2 2 4 2 3" xfId="75" xr:uid="{00000000-0005-0000-0000-00004B000000}"/>
    <cellStyle name="Обычный 6 2 2 4 2 3 2" xfId="274" xr:uid="{A25E1118-D4DF-46A3-8729-4D6B9FD0464C}"/>
    <cellStyle name="Обычный 6 2 2 4 2 4" xfId="272" xr:uid="{3CD121E3-43AC-437E-B5F4-28DDEF2C70ED}"/>
    <cellStyle name="Обычный 6 2 2 4 3" xfId="76" xr:uid="{00000000-0005-0000-0000-00004C000000}"/>
    <cellStyle name="Обычный 6 2 2 4 3 2" xfId="275" xr:uid="{E7803DC1-B704-410C-B6C9-6196CE403056}"/>
    <cellStyle name="Обычный 6 2 2 4 4" xfId="77" xr:uid="{00000000-0005-0000-0000-00004D000000}"/>
    <cellStyle name="Обычный 6 2 2 4 4 2" xfId="276" xr:uid="{F66D4044-92E8-44C0-8BD5-D553F28164F0}"/>
    <cellStyle name="Обычный 6 2 2 4 5" xfId="271" xr:uid="{2702CD28-EA0B-41E4-8E73-28680D0340CA}"/>
    <cellStyle name="Обычный 6 2 2 5" xfId="78" xr:uid="{00000000-0005-0000-0000-00004E000000}"/>
    <cellStyle name="Обычный 6 2 2 5 2" xfId="79" xr:uid="{00000000-0005-0000-0000-00004F000000}"/>
    <cellStyle name="Обычный 6 2 2 5 2 2" xfId="278" xr:uid="{C55043E8-FF8F-4DF7-8D7E-4F92C7B321F0}"/>
    <cellStyle name="Обычный 6 2 2 5 3" xfId="80" xr:uid="{00000000-0005-0000-0000-000050000000}"/>
    <cellStyle name="Обычный 6 2 2 5 3 2" xfId="279" xr:uid="{A276D3BC-96B7-4529-B6E4-E77E53567773}"/>
    <cellStyle name="Обычный 6 2 2 5 4" xfId="277" xr:uid="{D93D323E-C11E-4898-8878-586DF47597F2}"/>
    <cellStyle name="Обычный 6 2 2 6" xfId="81" xr:uid="{00000000-0005-0000-0000-000051000000}"/>
    <cellStyle name="Обычный 6 2 2 6 2" xfId="280" xr:uid="{5A6C0733-50C3-4E0D-869C-CBD481E14DDE}"/>
    <cellStyle name="Обычный 6 2 2 7" xfId="82" xr:uid="{00000000-0005-0000-0000-000052000000}"/>
    <cellStyle name="Обычный 6 2 2 7 2" xfId="281" xr:uid="{50EB6D80-1AFF-43CC-AFFC-285C6CAA1AA6}"/>
    <cellStyle name="Обычный 6 2 2 8" xfId="83" xr:uid="{00000000-0005-0000-0000-000053000000}"/>
    <cellStyle name="Обычный 6 2 2 8 2" xfId="282" xr:uid="{53B44D7A-164F-4834-85FC-089E271761A1}"/>
    <cellStyle name="Обычный 6 2 2 9" xfId="252" xr:uid="{8A93757F-F310-4169-A4F4-74152ABF7557}"/>
    <cellStyle name="Обычный 6 2 3" xfId="84" xr:uid="{00000000-0005-0000-0000-000054000000}"/>
    <cellStyle name="Обычный 6 2 3 2" xfId="85" xr:uid="{00000000-0005-0000-0000-000055000000}"/>
    <cellStyle name="Обычный 6 2 3 2 2" xfId="86" xr:uid="{00000000-0005-0000-0000-000056000000}"/>
    <cellStyle name="Обычный 6 2 3 2 2 2" xfId="87" xr:uid="{00000000-0005-0000-0000-000057000000}"/>
    <cellStyle name="Обычный 6 2 3 2 2 2 2" xfId="88" xr:uid="{00000000-0005-0000-0000-000058000000}"/>
    <cellStyle name="Обычный 6 2 3 2 2 2 2 2" xfId="287" xr:uid="{5DDA72FE-21FE-4672-B7AA-F05673A208E2}"/>
    <cellStyle name="Обычный 6 2 3 2 2 2 3" xfId="89" xr:uid="{00000000-0005-0000-0000-000059000000}"/>
    <cellStyle name="Обычный 6 2 3 2 2 2 3 2" xfId="288" xr:uid="{9B3A4BEB-E129-481F-B2E6-2E12481CB6D4}"/>
    <cellStyle name="Обычный 6 2 3 2 2 2 4" xfId="286" xr:uid="{D97FDC64-BFFD-482F-8CB5-02B9CEC29696}"/>
    <cellStyle name="Обычный 6 2 3 2 2 3" xfId="90" xr:uid="{00000000-0005-0000-0000-00005A000000}"/>
    <cellStyle name="Обычный 6 2 3 2 2 3 2" xfId="289" xr:uid="{A3FB44E0-45C5-4F06-AEEC-E51E8A2E6FD1}"/>
    <cellStyle name="Обычный 6 2 3 2 2 4" xfId="91" xr:uid="{00000000-0005-0000-0000-00005B000000}"/>
    <cellStyle name="Обычный 6 2 3 2 2 4 2" xfId="290" xr:uid="{BCCA48E6-77EF-4AD6-BA55-879D09BA3FD5}"/>
    <cellStyle name="Обычный 6 2 3 2 2 5" xfId="285" xr:uid="{AB149A08-9048-4081-88A6-90FEA479FBD0}"/>
    <cellStyle name="Обычный 6 2 3 2 3" xfId="92" xr:uid="{00000000-0005-0000-0000-00005C000000}"/>
    <cellStyle name="Обычный 6 2 3 2 3 2" xfId="93" xr:uid="{00000000-0005-0000-0000-00005D000000}"/>
    <cellStyle name="Обычный 6 2 3 2 3 2 2" xfId="292" xr:uid="{4CDF1398-A927-488C-BB4F-F3525A770E4B}"/>
    <cellStyle name="Обычный 6 2 3 2 3 3" xfId="94" xr:uid="{00000000-0005-0000-0000-00005E000000}"/>
    <cellStyle name="Обычный 6 2 3 2 3 3 2" xfId="293" xr:uid="{3B6CDFDB-8ABB-4C44-9039-98BB030A865B}"/>
    <cellStyle name="Обычный 6 2 3 2 3 4" xfId="291" xr:uid="{970B8E6E-62B5-4E66-A7F8-A324EC7FBB07}"/>
    <cellStyle name="Обычный 6 2 3 2 4" xfId="95" xr:uid="{00000000-0005-0000-0000-00005F000000}"/>
    <cellStyle name="Обычный 6 2 3 2 4 2" xfId="294" xr:uid="{AC7B44AE-AC49-4F96-B220-F139E7AB7605}"/>
    <cellStyle name="Обычный 6 2 3 2 5" xfId="96" xr:uid="{00000000-0005-0000-0000-000060000000}"/>
    <cellStyle name="Обычный 6 2 3 2 5 2" xfId="295" xr:uid="{B54C79FB-DDAD-4C35-AFE6-5ED5F5D6AFC9}"/>
    <cellStyle name="Обычный 6 2 3 2 6" xfId="284" xr:uid="{55D58321-CFAB-424E-B03D-06BBBCC1EAC7}"/>
    <cellStyle name="Обычный 6 2 3 3" xfId="97" xr:uid="{00000000-0005-0000-0000-000061000000}"/>
    <cellStyle name="Обычный 6 2 3 3 2" xfId="98" xr:uid="{00000000-0005-0000-0000-000062000000}"/>
    <cellStyle name="Обычный 6 2 3 3 2 2" xfId="99" xr:uid="{00000000-0005-0000-0000-000063000000}"/>
    <cellStyle name="Обычный 6 2 3 3 2 2 2" xfId="298" xr:uid="{86DE2F92-3932-4066-9930-E04BE3C66BB3}"/>
    <cellStyle name="Обычный 6 2 3 3 2 3" xfId="100" xr:uid="{00000000-0005-0000-0000-000064000000}"/>
    <cellStyle name="Обычный 6 2 3 3 2 3 2" xfId="299" xr:uid="{A0712B29-C3E1-4DD5-9837-4CAAA62BC577}"/>
    <cellStyle name="Обычный 6 2 3 3 2 4" xfId="297" xr:uid="{5720DDCA-8302-4D82-B389-B732B200CC11}"/>
    <cellStyle name="Обычный 6 2 3 3 3" xfId="101" xr:uid="{00000000-0005-0000-0000-000065000000}"/>
    <cellStyle name="Обычный 6 2 3 3 3 2" xfId="300" xr:uid="{285E1FEB-2483-4C05-A107-F026EC756DE2}"/>
    <cellStyle name="Обычный 6 2 3 3 4" xfId="102" xr:uid="{00000000-0005-0000-0000-000066000000}"/>
    <cellStyle name="Обычный 6 2 3 3 4 2" xfId="301" xr:uid="{6EBC6501-2A23-46CE-8D87-20BA167A91A4}"/>
    <cellStyle name="Обычный 6 2 3 3 5" xfId="296" xr:uid="{EB8118B3-BC8E-4D68-B464-D6A27FA2B1FE}"/>
    <cellStyle name="Обычный 6 2 3 4" xfId="103" xr:uid="{00000000-0005-0000-0000-000067000000}"/>
    <cellStyle name="Обычный 6 2 3 4 2" xfId="104" xr:uid="{00000000-0005-0000-0000-000068000000}"/>
    <cellStyle name="Обычный 6 2 3 4 2 2" xfId="105" xr:uid="{00000000-0005-0000-0000-000069000000}"/>
    <cellStyle name="Обычный 6 2 3 4 2 2 2" xfId="304" xr:uid="{7F0D5227-28A6-4B05-95A4-8B05ED6CC869}"/>
    <cellStyle name="Обычный 6 2 3 4 2 3" xfId="106" xr:uid="{00000000-0005-0000-0000-00006A000000}"/>
    <cellStyle name="Обычный 6 2 3 4 2 3 2" xfId="305" xr:uid="{C7A861A7-53BB-4EDB-9872-090E45734944}"/>
    <cellStyle name="Обычный 6 2 3 4 2 4" xfId="303" xr:uid="{E4F9FADB-E4A2-405D-AA4A-1AD2FB565364}"/>
    <cellStyle name="Обычный 6 2 3 4 3" xfId="107" xr:uid="{00000000-0005-0000-0000-00006B000000}"/>
    <cellStyle name="Обычный 6 2 3 4 3 2" xfId="306" xr:uid="{7BA6CD2D-AFB9-4202-A453-7B1E78CCFC56}"/>
    <cellStyle name="Обычный 6 2 3 4 4" xfId="108" xr:uid="{00000000-0005-0000-0000-00006C000000}"/>
    <cellStyle name="Обычный 6 2 3 4 4 2" xfId="307" xr:uid="{36CA1ADF-B543-42EC-9651-107E9D5CE2F1}"/>
    <cellStyle name="Обычный 6 2 3 4 5" xfId="302" xr:uid="{5F6C17C5-4C39-4327-B2D4-A4746D152639}"/>
    <cellStyle name="Обычный 6 2 3 5" xfId="109" xr:uid="{00000000-0005-0000-0000-00006D000000}"/>
    <cellStyle name="Обычный 6 2 3 5 2" xfId="110" xr:uid="{00000000-0005-0000-0000-00006E000000}"/>
    <cellStyle name="Обычный 6 2 3 5 2 2" xfId="309" xr:uid="{550EA068-4981-4B4D-96F7-7E1CC2DB98E1}"/>
    <cellStyle name="Обычный 6 2 3 5 3" xfId="111" xr:uid="{00000000-0005-0000-0000-00006F000000}"/>
    <cellStyle name="Обычный 6 2 3 5 3 2" xfId="310" xr:uid="{3C9CBA53-A6A7-4901-B1FC-7618072A3200}"/>
    <cellStyle name="Обычный 6 2 3 5 4" xfId="308" xr:uid="{A150CA88-FBE8-4A32-8DF6-E84DCCD971ED}"/>
    <cellStyle name="Обычный 6 2 3 6" xfId="112" xr:uid="{00000000-0005-0000-0000-000070000000}"/>
    <cellStyle name="Обычный 6 2 3 6 2" xfId="311" xr:uid="{3C82BAAF-C604-457A-9574-1863EB2B5A29}"/>
    <cellStyle name="Обычный 6 2 3 7" xfId="113" xr:uid="{00000000-0005-0000-0000-000071000000}"/>
    <cellStyle name="Обычный 6 2 3 7 2" xfId="312" xr:uid="{4DE8683B-2D61-4CFC-93CA-C963B86B85C1}"/>
    <cellStyle name="Обычный 6 2 3 8" xfId="114" xr:uid="{00000000-0005-0000-0000-000072000000}"/>
    <cellStyle name="Обычный 6 2 3 8 2" xfId="313" xr:uid="{440D3BC5-CE52-4395-8113-B137F4BFDD54}"/>
    <cellStyle name="Обычный 6 2 3 9" xfId="283" xr:uid="{F989A72E-25EB-4322-BA4F-C7181C5317C2}"/>
    <cellStyle name="Обычный 6 2 4" xfId="115" xr:uid="{00000000-0005-0000-0000-000073000000}"/>
    <cellStyle name="Обычный 6 2 4 2" xfId="116" xr:uid="{00000000-0005-0000-0000-000074000000}"/>
    <cellStyle name="Обычный 6 2 4 2 2" xfId="117" xr:uid="{00000000-0005-0000-0000-000075000000}"/>
    <cellStyle name="Обычный 6 2 4 2 2 2" xfId="316" xr:uid="{5D4E95C0-8463-4954-95E9-368B6710D292}"/>
    <cellStyle name="Обычный 6 2 4 2 3" xfId="118" xr:uid="{00000000-0005-0000-0000-000076000000}"/>
    <cellStyle name="Обычный 6 2 4 2 3 2" xfId="317" xr:uid="{CB060D05-C985-43CA-B05A-BB19A6EEB425}"/>
    <cellStyle name="Обычный 6 2 4 2 4" xfId="315" xr:uid="{8D1A9DE0-3F6C-4F03-A4F8-8E45FD8CBCB8}"/>
    <cellStyle name="Обычный 6 2 4 3" xfId="119" xr:uid="{00000000-0005-0000-0000-000077000000}"/>
    <cellStyle name="Обычный 6 2 4 3 2" xfId="318" xr:uid="{A15165DA-E9B9-4CFD-B758-69B0980713FF}"/>
    <cellStyle name="Обычный 6 2 4 4" xfId="120" xr:uid="{00000000-0005-0000-0000-000078000000}"/>
    <cellStyle name="Обычный 6 2 4 4 2" xfId="319" xr:uid="{F4676497-AF51-417D-A391-A723E8195DB7}"/>
    <cellStyle name="Обычный 6 2 4 5" xfId="314" xr:uid="{BA28EAA9-12DC-4842-9A97-4B8F5B640EA4}"/>
    <cellStyle name="Обычный 6 2 5" xfId="121" xr:uid="{00000000-0005-0000-0000-000079000000}"/>
    <cellStyle name="Обычный 6 2 5 2" xfId="122" xr:uid="{00000000-0005-0000-0000-00007A000000}"/>
    <cellStyle name="Обычный 6 2 5 2 2" xfId="123" xr:uid="{00000000-0005-0000-0000-00007B000000}"/>
    <cellStyle name="Обычный 6 2 5 2 2 2" xfId="322" xr:uid="{A3A2DC2E-BC7D-43DE-B37F-A8F3B4E5F353}"/>
    <cellStyle name="Обычный 6 2 5 2 3" xfId="124" xr:uid="{00000000-0005-0000-0000-00007C000000}"/>
    <cellStyle name="Обычный 6 2 5 2 3 2" xfId="323" xr:uid="{EB918B3F-EA1B-465D-A315-998C8A03EC04}"/>
    <cellStyle name="Обычный 6 2 5 2 4" xfId="321" xr:uid="{68861795-29F4-4EA2-87C7-8DE5270A0A10}"/>
    <cellStyle name="Обычный 6 2 5 3" xfId="125" xr:uid="{00000000-0005-0000-0000-00007D000000}"/>
    <cellStyle name="Обычный 6 2 5 3 2" xfId="324" xr:uid="{707CCA4F-7216-403B-B97B-F51F9C67040B}"/>
    <cellStyle name="Обычный 6 2 5 4" xfId="126" xr:uid="{00000000-0005-0000-0000-00007E000000}"/>
    <cellStyle name="Обычный 6 2 5 4 2" xfId="325" xr:uid="{036E6189-362B-497E-93A1-EED327B5A2BA}"/>
    <cellStyle name="Обычный 6 2 5 5" xfId="320" xr:uid="{D2C6CA22-6727-4CFE-81CC-12E2B1E7E0D3}"/>
    <cellStyle name="Обычный 6 2 6" xfId="127" xr:uid="{00000000-0005-0000-0000-00007F000000}"/>
    <cellStyle name="Обычный 6 2 6 2" xfId="128" xr:uid="{00000000-0005-0000-0000-000080000000}"/>
    <cellStyle name="Обычный 6 2 6 2 2" xfId="327" xr:uid="{294C28EC-5661-44FC-95C3-45FC9755B10B}"/>
    <cellStyle name="Обычный 6 2 6 3" xfId="129" xr:uid="{00000000-0005-0000-0000-000081000000}"/>
    <cellStyle name="Обычный 6 2 6 3 2" xfId="328" xr:uid="{6B78CB43-7BC2-4BA0-8E94-0ECB8B3FC823}"/>
    <cellStyle name="Обычный 6 2 6 4" xfId="326" xr:uid="{138F3FAB-E1E7-47D6-B11F-D7F64AF3D167}"/>
    <cellStyle name="Обычный 6 2 7" xfId="130" xr:uid="{00000000-0005-0000-0000-000082000000}"/>
    <cellStyle name="Обычный 6 2 7 2" xfId="329" xr:uid="{18FDE545-9B81-486F-A109-E74A86854F78}"/>
    <cellStyle name="Обычный 6 2 8" xfId="131" xr:uid="{00000000-0005-0000-0000-000083000000}"/>
    <cellStyle name="Обычный 6 2 8 2" xfId="330" xr:uid="{1CD8633D-11EC-43CE-A1EF-0D551FF058A5}"/>
    <cellStyle name="Обычный 6 2 9" xfId="132" xr:uid="{00000000-0005-0000-0000-000084000000}"/>
    <cellStyle name="Обычный 6 2 9 2" xfId="331" xr:uid="{A1544B53-DB05-4C24-8978-1C1E2EA2E9B9}"/>
    <cellStyle name="Обычный 6 3" xfId="133" xr:uid="{00000000-0005-0000-0000-000085000000}"/>
    <cellStyle name="Обычный 6 3 2" xfId="134" xr:uid="{00000000-0005-0000-0000-000086000000}"/>
    <cellStyle name="Обычный 6 3 2 2" xfId="135" xr:uid="{00000000-0005-0000-0000-000087000000}"/>
    <cellStyle name="Обычный 6 3 2 2 2" xfId="334" xr:uid="{A2C71845-FEF1-49B8-8E2F-C192B104A364}"/>
    <cellStyle name="Обычный 6 3 2 3" xfId="136" xr:uid="{00000000-0005-0000-0000-000088000000}"/>
    <cellStyle name="Обычный 6 3 2 3 2" xfId="335" xr:uid="{6D2FC3AC-FA9E-4594-AA34-1C170C1FDAC0}"/>
    <cellStyle name="Обычный 6 3 2 4" xfId="333" xr:uid="{CAEC56A0-467B-4CF3-9F2D-C067DD90694E}"/>
    <cellStyle name="Обычный 6 3 3" xfId="137" xr:uid="{00000000-0005-0000-0000-000089000000}"/>
    <cellStyle name="Обычный 6 3 3 2" xfId="336" xr:uid="{3F82070D-58E8-433F-BF0A-AC26CABC85E8}"/>
    <cellStyle name="Обычный 6 3 4" xfId="138" xr:uid="{00000000-0005-0000-0000-00008A000000}"/>
    <cellStyle name="Обычный 6 3 4 2" xfId="337" xr:uid="{BF6BE0BC-CB75-4E74-95EF-D560D05656C6}"/>
    <cellStyle name="Обычный 6 3 5" xfId="332" xr:uid="{7B35AEE4-599E-4A4C-8590-37055DFD6837}"/>
    <cellStyle name="Обычный 6 4" xfId="139" xr:uid="{00000000-0005-0000-0000-00008B000000}"/>
    <cellStyle name="Обычный 6 4 2" xfId="140" xr:uid="{00000000-0005-0000-0000-00008C000000}"/>
    <cellStyle name="Обычный 6 4 2 2" xfId="141" xr:uid="{00000000-0005-0000-0000-00008D000000}"/>
    <cellStyle name="Обычный 6 4 2 2 2" xfId="340" xr:uid="{3E5379CD-725D-4B16-917B-2EBF65301F9F}"/>
    <cellStyle name="Обычный 6 4 2 3" xfId="142" xr:uid="{00000000-0005-0000-0000-00008E000000}"/>
    <cellStyle name="Обычный 6 4 2 3 2" xfId="341" xr:uid="{80596253-1513-4D76-817E-58A76D911DC4}"/>
    <cellStyle name="Обычный 6 4 2 4" xfId="339" xr:uid="{5B0645E2-6805-4784-B77A-3E99F4FDA99C}"/>
    <cellStyle name="Обычный 6 4 3" xfId="143" xr:uid="{00000000-0005-0000-0000-00008F000000}"/>
    <cellStyle name="Обычный 6 4 3 2" xfId="342" xr:uid="{A55A818A-BB10-463D-A0B5-EAD27E89BE5A}"/>
    <cellStyle name="Обычный 6 4 4" xfId="144" xr:uid="{00000000-0005-0000-0000-000090000000}"/>
    <cellStyle name="Обычный 6 4 4 2" xfId="343" xr:uid="{CA673379-ED4F-45F4-B107-CF22E04F0A64}"/>
    <cellStyle name="Обычный 6 4 5" xfId="338" xr:uid="{0959B77B-A9D5-47D4-85EF-79566617EEB4}"/>
    <cellStyle name="Обычный 6 5" xfId="145" xr:uid="{00000000-0005-0000-0000-000091000000}"/>
    <cellStyle name="Обычный 6 5 2" xfId="146" xr:uid="{00000000-0005-0000-0000-000092000000}"/>
    <cellStyle name="Обычный 6 5 2 2" xfId="345" xr:uid="{3CF751BC-CC7B-41E0-BBC7-E4716C299B5C}"/>
    <cellStyle name="Обычный 6 5 3" xfId="147" xr:uid="{00000000-0005-0000-0000-000093000000}"/>
    <cellStyle name="Обычный 6 5 3 2" xfId="346" xr:uid="{0D2C50BB-D9FB-4435-9281-EC7BE47C6813}"/>
    <cellStyle name="Обычный 6 5 4" xfId="344" xr:uid="{8B627F33-02E5-42B2-A5BC-1CB68308B857}"/>
    <cellStyle name="Обычный 6 6" xfId="148" xr:uid="{00000000-0005-0000-0000-000094000000}"/>
    <cellStyle name="Обычный 6 6 2" xfId="347" xr:uid="{7F388787-42EF-42A8-949F-FFE779BA5A46}"/>
    <cellStyle name="Обычный 6 7" xfId="149" xr:uid="{00000000-0005-0000-0000-000095000000}"/>
    <cellStyle name="Обычный 6 7 2" xfId="348" xr:uid="{AFCED076-6BCD-4ADC-A690-BC346EDB74F8}"/>
    <cellStyle name="Обычный 6 8" xfId="150" xr:uid="{00000000-0005-0000-0000-000096000000}"/>
    <cellStyle name="Обычный 6 8 2" xfId="349" xr:uid="{1DFDD675-20C5-423B-814E-47A388AD6A84}"/>
    <cellStyle name="Обычный 6 9" xfId="250" xr:uid="{D256CBEA-FF65-48CE-8128-2206028E68E1}"/>
    <cellStyle name="Обычный 7" xfId="151" xr:uid="{00000000-0005-0000-0000-000097000000}"/>
    <cellStyle name="Обычный 7 2" xfId="152" xr:uid="{00000000-0005-0000-0000-000098000000}"/>
    <cellStyle name="Обычный 7 2 2" xfId="153" xr:uid="{00000000-0005-0000-0000-000099000000}"/>
    <cellStyle name="Обычный 7 2 2 2" xfId="154" xr:uid="{00000000-0005-0000-0000-00009A000000}"/>
    <cellStyle name="Обычный 7 2 2 2 2" xfId="155" xr:uid="{00000000-0005-0000-0000-00009B000000}"/>
    <cellStyle name="Обычный 7 2 2 2 2 2" xfId="354" xr:uid="{B32045CD-66F2-40D9-A975-BCD1F61047A5}"/>
    <cellStyle name="Обычный 7 2 2 2 3" xfId="156" xr:uid="{00000000-0005-0000-0000-00009C000000}"/>
    <cellStyle name="Обычный 7 2 2 2 3 2" xfId="355" xr:uid="{13B8F198-3F7C-4A38-B6A3-C7B483DCA45A}"/>
    <cellStyle name="Обычный 7 2 2 2 4" xfId="353" xr:uid="{0617C0D6-C339-4E11-8F35-0CA3C62F69E4}"/>
    <cellStyle name="Обычный 7 2 2 3" xfId="157" xr:uid="{00000000-0005-0000-0000-00009D000000}"/>
    <cellStyle name="Обычный 7 2 2 3 2" xfId="356" xr:uid="{E8A0BDA4-3AE6-4E58-8FBE-BA1849E3606B}"/>
    <cellStyle name="Обычный 7 2 2 4" xfId="158" xr:uid="{00000000-0005-0000-0000-00009E000000}"/>
    <cellStyle name="Обычный 7 2 2 4 2" xfId="357" xr:uid="{F0A81EE7-948B-4EB3-9CD5-CC2ABF19C1C1}"/>
    <cellStyle name="Обычный 7 2 2 5" xfId="352" xr:uid="{924B185E-C77A-4AFC-8E8E-C5C144154060}"/>
    <cellStyle name="Обычный 7 2 3" xfId="159" xr:uid="{00000000-0005-0000-0000-00009F000000}"/>
    <cellStyle name="Обычный 7 2 3 2" xfId="160" xr:uid="{00000000-0005-0000-0000-0000A0000000}"/>
    <cellStyle name="Обычный 7 2 3 2 2" xfId="161" xr:uid="{00000000-0005-0000-0000-0000A1000000}"/>
    <cellStyle name="Обычный 7 2 3 2 2 2" xfId="360" xr:uid="{47842FB7-43F7-4529-8982-C4A18BB0C4B3}"/>
    <cellStyle name="Обычный 7 2 3 2 3" xfId="162" xr:uid="{00000000-0005-0000-0000-0000A2000000}"/>
    <cellStyle name="Обычный 7 2 3 2 3 2" xfId="361" xr:uid="{015896D3-8030-4D95-8D9E-C38CC4D1E9A4}"/>
    <cellStyle name="Обычный 7 2 3 2 4" xfId="359" xr:uid="{B84D70E8-9082-4B31-96DE-04DB1A68DC32}"/>
    <cellStyle name="Обычный 7 2 3 3" xfId="163" xr:uid="{00000000-0005-0000-0000-0000A3000000}"/>
    <cellStyle name="Обычный 7 2 3 3 2" xfId="362" xr:uid="{EFCA4650-E662-4F39-8261-19832958F2D5}"/>
    <cellStyle name="Обычный 7 2 3 4" xfId="164" xr:uid="{00000000-0005-0000-0000-0000A4000000}"/>
    <cellStyle name="Обычный 7 2 3 4 2" xfId="363" xr:uid="{371881A1-8E97-440F-9472-8C8FC87E4970}"/>
    <cellStyle name="Обычный 7 2 3 5" xfId="358" xr:uid="{9946BC1C-CA4C-411A-A437-BC1D5B01E746}"/>
    <cellStyle name="Обычный 7 2 4" xfId="165" xr:uid="{00000000-0005-0000-0000-0000A5000000}"/>
    <cellStyle name="Обычный 7 2 4 2" xfId="166" xr:uid="{00000000-0005-0000-0000-0000A6000000}"/>
    <cellStyle name="Обычный 7 2 4 2 2" xfId="365" xr:uid="{5C06B00D-BD35-430D-91CC-6AA6EFB19496}"/>
    <cellStyle name="Обычный 7 2 4 3" xfId="167" xr:uid="{00000000-0005-0000-0000-0000A7000000}"/>
    <cellStyle name="Обычный 7 2 4 3 2" xfId="366" xr:uid="{715BF74C-157C-4EC6-A0C9-5B558047AA2A}"/>
    <cellStyle name="Обычный 7 2 4 4" xfId="364" xr:uid="{6C761664-66C0-4035-B506-7E2C346F1927}"/>
    <cellStyle name="Обычный 7 2 5" xfId="168" xr:uid="{00000000-0005-0000-0000-0000A8000000}"/>
    <cellStyle name="Обычный 7 2 5 2" xfId="367" xr:uid="{7BD15D8C-BB05-4D3E-9074-5D9F1BCA2851}"/>
    <cellStyle name="Обычный 7 2 6" xfId="169" xr:uid="{00000000-0005-0000-0000-0000A9000000}"/>
    <cellStyle name="Обычный 7 2 6 2" xfId="368" xr:uid="{D79F0558-C3CF-48D0-8142-05F9A6139FAA}"/>
    <cellStyle name="Обычный 7 2 7" xfId="170" xr:uid="{00000000-0005-0000-0000-0000AA000000}"/>
    <cellStyle name="Обычный 7 2 7 2" xfId="369" xr:uid="{AA67A47B-C3A4-45B1-BD51-F68231294575}"/>
    <cellStyle name="Обычный 7 2 8" xfId="351" xr:uid="{556AB159-7648-4F54-955B-8E8E1C78186F}"/>
    <cellStyle name="Обычный 7 3" xfId="350" xr:uid="{ECB8616A-1D7C-49FD-B524-9E2926D1DE11}"/>
    <cellStyle name="Обычный 8" xfId="171" xr:uid="{00000000-0005-0000-0000-0000AB000000}"/>
    <cellStyle name="Обычный 9" xfId="172" xr:uid="{00000000-0005-0000-0000-0000AC000000}"/>
    <cellStyle name="Обычный 9 2" xfId="173" xr:uid="{00000000-0005-0000-0000-0000AD000000}"/>
    <cellStyle name="Обычный 9 2 2" xfId="174" xr:uid="{00000000-0005-0000-0000-0000AE000000}"/>
    <cellStyle name="Обычный 9 2 2 2" xfId="175" xr:uid="{00000000-0005-0000-0000-0000AF000000}"/>
    <cellStyle name="Обычный 9 2 2 2 2" xfId="373" xr:uid="{BD0A2C79-C453-4BD8-82AE-0E5F40E4CA03}"/>
    <cellStyle name="Обычный 9 2 2 3" xfId="176" xr:uid="{00000000-0005-0000-0000-0000B0000000}"/>
    <cellStyle name="Обычный 9 2 2 3 2" xfId="374" xr:uid="{D5AD4983-B807-4C00-B908-534DDAAF1DB8}"/>
    <cellStyle name="Обычный 9 2 2 4" xfId="177" xr:uid="{00000000-0005-0000-0000-0000B1000000}"/>
    <cellStyle name="Обычный 9 2 2 4 2" xfId="375" xr:uid="{77A430D5-FE6E-48C8-A50F-A589E7265C9A}"/>
    <cellStyle name="Обычный 9 2 2 5" xfId="372" xr:uid="{D45A5B7D-F824-460D-BEB1-5E0185FF596C}"/>
    <cellStyle name="Обычный 9 2 3" xfId="178" xr:uid="{00000000-0005-0000-0000-0000B2000000}"/>
    <cellStyle name="Обычный 9 2 3 2" xfId="376" xr:uid="{A3484035-198F-49F6-AE6D-F98C5530DB6C}"/>
    <cellStyle name="Обычный 9 2 4" xfId="179" xr:uid="{00000000-0005-0000-0000-0000B3000000}"/>
    <cellStyle name="Обычный 9 2 4 2" xfId="377" xr:uid="{2AA8DFC2-0D3D-4133-A7F2-C2CF9625E054}"/>
    <cellStyle name="Обычный 9 2 5" xfId="371" xr:uid="{AD2355C9-4F3B-4088-AD4E-52A59EA9D66C}"/>
    <cellStyle name="Обычный 9 3" xfId="180" xr:uid="{00000000-0005-0000-0000-0000B4000000}"/>
    <cellStyle name="Обычный 9 3 2" xfId="181" xr:uid="{00000000-0005-0000-0000-0000B5000000}"/>
    <cellStyle name="Обычный 9 3 2 2" xfId="379" xr:uid="{5B6127F9-D513-4516-85D5-F128B708B0BD}"/>
    <cellStyle name="Обычный 9 3 3" xfId="182" xr:uid="{00000000-0005-0000-0000-0000B6000000}"/>
    <cellStyle name="Обычный 9 3 3 2" xfId="380" xr:uid="{896DA5EA-F4B2-4C62-9361-E279CC3812AD}"/>
    <cellStyle name="Обычный 9 3 4" xfId="183" xr:uid="{00000000-0005-0000-0000-0000B7000000}"/>
    <cellStyle name="Обычный 9 3 4 2" xfId="381" xr:uid="{EAE5B08F-B0EF-4DB7-B4AE-BE5E4579DAEC}"/>
    <cellStyle name="Обычный 9 3 5" xfId="378" xr:uid="{76025CC6-CA71-484D-ABD9-8EEE165072B9}"/>
    <cellStyle name="Обычный 9 4" xfId="184" xr:uid="{00000000-0005-0000-0000-0000B8000000}"/>
    <cellStyle name="Обычный 9 4 2" xfId="382" xr:uid="{BBB0C038-FA23-47F7-A56A-F7C1E0285F31}"/>
    <cellStyle name="Обычный 9 5" xfId="185" xr:uid="{00000000-0005-0000-0000-0000B9000000}"/>
    <cellStyle name="Обычный 9 5 2" xfId="383" xr:uid="{58505297-DD7E-4103-8924-742136ABAB59}"/>
    <cellStyle name="Обычный 9 6" xfId="370" xr:uid="{761C5F44-8F7C-4C84-A457-D21068810903}"/>
    <cellStyle name="Обычный_Форматы по компаниям_last" xfId="186" xr:uid="{00000000-0005-0000-0000-0000BA000000}"/>
    <cellStyle name="Плохой 2" xfId="187" xr:uid="{00000000-0005-0000-0000-0000BB000000}"/>
    <cellStyle name="Пояснение 2" xfId="188" xr:uid="{00000000-0005-0000-0000-0000BC000000}"/>
    <cellStyle name="Примечание 2" xfId="189" xr:uid="{00000000-0005-0000-0000-0000BD000000}"/>
    <cellStyle name="Примечание 2 2" xfId="384" xr:uid="{3DCB3997-0269-4AD2-BF87-32D7307B3E3A}"/>
    <cellStyle name="Процентный 2" xfId="190" xr:uid="{00000000-0005-0000-0000-0000BF000000}"/>
    <cellStyle name="Процентный 2 3" xfId="191" xr:uid="{00000000-0005-0000-0000-0000C0000000}"/>
    <cellStyle name="Процентный 2 3 2" xfId="192" xr:uid="{00000000-0005-0000-0000-0000C1000000}"/>
    <cellStyle name="Процентный 3" xfId="193" xr:uid="{00000000-0005-0000-0000-0000C2000000}"/>
    <cellStyle name="Процентный 4" xfId="194" xr:uid="{00000000-0005-0000-0000-0000C3000000}"/>
    <cellStyle name="Процентный 4 2" xfId="385" xr:uid="{D8205661-45BE-430B-A006-A2D71FF1FA3D}"/>
    <cellStyle name="Связанная ячейка 2" xfId="195" xr:uid="{00000000-0005-0000-0000-0000C4000000}"/>
    <cellStyle name="Стиль 1" xfId="196" xr:uid="{00000000-0005-0000-0000-0000C5000000}"/>
    <cellStyle name="Текст предупреждения 2" xfId="197" xr:uid="{00000000-0005-0000-0000-0000C6000000}"/>
    <cellStyle name="Финансовый" xfId="242" builtinId="3"/>
    <cellStyle name="Финансовый 2" xfId="198" xr:uid="{00000000-0005-0000-0000-0000C8000000}"/>
    <cellStyle name="Финансовый 2 2" xfId="199" xr:uid="{00000000-0005-0000-0000-0000C9000000}"/>
    <cellStyle name="Финансовый 2 2 2" xfId="200" xr:uid="{00000000-0005-0000-0000-0000CA000000}"/>
    <cellStyle name="Финансовый 2 2 2 2" xfId="201" xr:uid="{00000000-0005-0000-0000-0000CB000000}"/>
    <cellStyle name="Финансовый 2 2 2 2 2" xfId="202" xr:uid="{00000000-0005-0000-0000-0000CC000000}"/>
    <cellStyle name="Финансовый 2 2 2 2 3" xfId="389" xr:uid="{E6BC7CD9-6D4D-42F2-A1ED-5E40531B7B0B}"/>
    <cellStyle name="Финансовый 2 2 2 3" xfId="203" xr:uid="{00000000-0005-0000-0000-0000CD000000}"/>
    <cellStyle name="Финансовый 2 2 2 3 2" xfId="390" xr:uid="{90135642-AC02-4AAF-96C5-92E1FBA0FDC5}"/>
    <cellStyle name="Финансовый 2 2 2 4" xfId="388" xr:uid="{3EA90F45-F24C-4459-A9CA-9B061ABC4F25}"/>
    <cellStyle name="Финансовый 2 2 3" xfId="204" xr:uid="{00000000-0005-0000-0000-0000CE000000}"/>
    <cellStyle name="Финансовый 2 2 3 2" xfId="391" xr:uid="{9238024E-FF6A-4A79-93E5-279B791D6314}"/>
    <cellStyle name="Финансовый 2 2 4" xfId="205" xr:uid="{00000000-0005-0000-0000-0000CF000000}"/>
    <cellStyle name="Финансовый 2 2 4 2" xfId="392" xr:uid="{6C8C2440-3E22-4754-B46F-5986618D06C3}"/>
    <cellStyle name="Финансовый 2 2 5" xfId="387" xr:uid="{D9819ADA-49E1-4EED-BAC4-9B1317E746E9}"/>
    <cellStyle name="Финансовый 2 3" xfId="206" xr:uid="{00000000-0005-0000-0000-0000D0000000}"/>
    <cellStyle name="Финансовый 2 3 2" xfId="207" xr:uid="{00000000-0005-0000-0000-0000D1000000}"/>
    <cellStyle name="Финансовый 2 3 2 2" xfId="208" xr:uid="{00000000-0005-0000-0000-0000D2000000}"/>
    <cellStyle name="Финансовый 2 3 2 2 2" xfId="395" xr:uid="{ECA92215-7D05-469E-A457-0887B7830B3A}"/>
    <cellStyle name="Финансовый 2 3 2 3" xfId="209" xr:uid="{00000000-0005-0000-0000-0000D3000000}"/>
    <cellStyle name="Финансовый 2 3 2 3 2" xfId="396" xr:uid="{70D09C6C-2150-447B-A31B-F2E526E7CBA1}"/>
    <cellStyle name="Финансовый 2 3 2 4" xfId="394" xr:uid="{05855F89-1B0D-4B98-BDB3-FA73A75197AA}"/>
    <cellStyle name="Финансовый 2 3 3" xfId="210" xr:uid="{00000000-0005-0000-0000-0000D4000000}"/>
    <cellStyle name="Финансовый 2 3 3 2" xfId="397" xr:uid="{D8DD5DCF-5325-4BAE-AB15-4E550BC150B1}"/>
    <cellStyle name="Финансовый 2 3 4" xfId="211" xr:uid="{00000000-0005-0000-0000-0000D5000000}"/>
    <cellStyle name="Финансовый 2 3 4 2" xfId="398" xr:uid="{8E2996FD-7D69-4183-8649-19FD5C390D0C}"/>
    <cellStyle name="Финансовый 2 3 5" xfId="393" xr:uid="{6E87ABC9-537E-484F-A561-16CE91F3AB4B}"/>
    <cellStyle name="Финансовый 2 4" xfId="212" xr:uid="{00000000-0005-0000-0000-0000D6000000}"/>
    <cellStyle name="Финансовый 2 4 2" xfId="213" xr:uid="{00000000-0005-0000-0000-0000D7000000}"/>
    <cellStyle name="Финансовый 2 4 2 2" xfId="400" xr:uid="{3E18C6A5-30F0-4524-B8C5-4AD946143D4C}"/>
    <cellStyle name="Финансовый 2 4 3" xfId="214" xr:uid="{00000000-0005-0000-0000-0000D8000000}"/>
    <cellStyle name="Финансовый 2 4 3 2" xfId="401" xr:uid="{DEDA1D09-BDE6-4C5F-A49B-AEDA74DA741B}"/>
    <cellStyle name="Финансовый 2 4 4" xfId="399" xr:uid="{ADDD810D-2705-4072-9B4A-5B68A29C93A4}"/>
    <cellStyle name="Финансовый 2 5" xfId="215" xr:uid="{00000000-0005-0000-0000-0000D9000000}"/>
    <cellStyle name="Финансовый 2 5 2" xfId="402" xr:uid="{E7C77599-1637-4D59-BF69-1A0FEB1C1EB0}"/>
    <cellStyle name="Финансовый 2 6" xfId="216" xr:uid="{00000000-0005-0000-0000-0000DA000000}"/>
    <cellStyle name="Финансовый 2 6 2" xfId="403" xr:uid="{033C72DD-37BC-4650-822D-AF1915AFC011}"/>
    <cellStyle name="Финансовый 2 7" xfId="217" xr:uid="{00000000-0005-0000-0000-0000DB000000}"/>
    <cellStyle name="Финансовый 2 7 2" xfId="404" xr:uid="{5D7A0B8B-4BC8-4385-829A-05B3C19534CE}"/>
    <cellStyle name="Финансовый 2 8" xfId="386" xr:uid="{1DD9DDC7-4FF3-4703-A43B-20B52A6504E7}"/>
    <cellStyle name="Финансовый 3" xfId="218" xr:uid="{00000000-0005-0000-0000-0000DC000000}"/>
    <cellStyle name="Финансовый 3 2" xfId="219" xr:uid="{00000000-0005-0000-0000-0000DD000000}"/>
    <cellStyle name="Финансовый 3 2 2" xfId="220" xr:uid="{00000000-0005-0000-0000-0000DE000000}"/>
    <cellStyle name="Финансовый 3 2 2 2" xfId="221" xr:uid="{00000000-0005-0000-0000-0000DF000000}"/>
    <cellStyle name="Финансовый 3 2 2 2 2" xfId="408" xr:uid="{6E120E79-75C0-4472-8CD9-56AF91A4BEA4}"/>
    <cellStyle name="Финансовый 3 2 2 3" xfId="222" xr:uid="{00000000-0005-0000-0000-0000E0000000}"/>
    <cellStyle name="Финансовый 3 2 2 3 2" xfId="409" xr:uid="{584599FD-DD68-41B0-A094-E4713EF9F957}"/>
    <cellStyle name="Финансовый 3 2 2 4" xfId="407" xr:uid="{4233546D-D648-429F-B1C6-09D2F1862DD4}"/>
    <cellStyle name="Финансовый 3 2 3" xfId="223" xr:uid="{00000000-0005-0000-0000-0000E1000000}"/>
    <cellStyle name="Финансовый 3 2 3 2" xfId="410" xr:uid="{3A5BE63B-0F3D-4760-9812-79A846BABE20}"/>
    <cellStyle name="Финансовый 3 2 4" xfId="224" xr:uid="{00000000-0005-0000-0000-0000E2000000}"/>
    <cellStyle name="Финансовый 3 2 4 2" xfId="411" xr:uid="{0FA35BC1-A120-43A2-8D38-CCC512AE35C3}"/>
    <cellStyle name="Финансовый 3 2 5" xfId="406" xr:uid="{2E5C03AB-6A4D-4328-9642-4C1EE035A404}"/>
    <cellStyle name="Финансовый 3 3" xfId="225" xr:uid="{00000000-0005-0000-0000-0000E3000000}"/>
    <cellStyle name="Финансовый 3 3 2" xfId="226" xr:uid="{00000000-0005-0000-0000-0000E4000000}"/>
    <cellStyle name="Финансовый 3 3 2 2" xfId="227" xr:uid="{00000000-0005-0000-0000-0000E5000000}"/>
    <cellStyle name="Финансовый 3 3 2 2 2" xfId="414" xr:uid="{6F65ECA3-9BBB-4177-A11E-339F288FDEBA}"/>
    <cellStyle name="Финансовый 3 3 2 3" xfId="228" xr:uid="{00000000-0005-0000-0000-0000E6000000}"/>
    <cellStyle name="Финансовый 3 3 2 3 2" xfId="415" xr:uid="{D6412892-ED3C-46E3-98BC-82C741087286}"/>
    <cellStyle name="Финансовый 3 3 2 4" xfId="413" xr:uid="{28EEC962-0537-458E-9483-4FCA8FA3E741}"/>
    <cellStyle name="Финансовый 3 3 3" xfId="229" xr:uid="{00000000-0005-0000-0000-0000E7000000}"/>
    <cellStyle name="Финансовый 3 3 3 2" xfId="416" xr:uid="{1637918F-D2D2-4558-A648-84E23C646C59}"/>
    <cellStyle name="Финансовый 3 3 4" xfId="230" xr:uid="{00000000-0005-0000-0000-0000E8000000}"/>
    <cellStyle name="Финансовый 3 3 4 2" xfId="417" xr:uid="{F407FEC3-4994-4176-A1C6-78036EED2916}"/>
    <cellStyle name="Финансовый 3 3 5" xfId="412" xr:uid="{8B4C8C8A-9115-4FF2-BE66-EE722FE50492}"/>
    <cellStyle name="Финансовый 3 4" xfId="231" xr:uid="{00000000-0005-0000-0000-0000E9000000}"/>
    <cellStyle name="Финансовый 3 4 2" xfId="232" xr:uid="{00000000-0005-0000-0000-0000EA000000}"/>
    <cellStyle name="Финансовый 3 4 2 2" xfId="419" xr:uid="{B290E7FA-E942-4F19-AD62-F2890A8F1B11}"/>
    <cellStyle name="Финансовый 3 4 3" xfId="233" xr:uid="{00000000-0005-0000-0000-0000EB000000}"/>
    <cellStyle name="Финансовый 3 4 3 2" xfId="420" xr:uid="{0EB5D49B-22AE-4F1A-8A7B-82CBF6C432D7}"/>
    <cellStyle name="Финансовый 3 4 4" xfId="418" xr:uid="{4A39EE1C-0A77-44AF-8A38-4F0DEAB91EA3}"/>
    <cellStyle name="Финансовый 3 5" xfId="234" xr:uid="{00000000-0005-0000-0000-0000EC000000}"/>
    <cellStyle name="Финансовый 3 5 2" xfId="421" xr:uid="{F11D41F2-1EDD-4D91-AA42-6504F5930AA0}"/>
    <cellStyle name="Финансовый 3 6" xfId="235" xr:uid="{00000000-0005-0000-0000-0000ED000000}"/>
    <cellStyle name="Финансовый 3 6 2" xfId="422" xr:uid="{956317CF-5AC3-4D9D-8B10-C2BE7EB2B30D}"/>
    <cellStyle name="Финансовый 3 7" xfId="236" xr:uid="{00000000-0005-0000-0000-0000EE000000}"/>
    <cellStyle name="Финансовый 3 7 2" xfId="423" xr:uid="{33F70026-1744-4E80-AC8A-2E69F401051B}"/>
    <cellStyle name="Финансовый 3 8" xfId="405" xr:uid="{5DCC50D0-D4F6-47C1-855E-9D4123AC9D4F}"/>
    <cellStyle name="Финансовый 4" xfId="237" xr:uid="{00000000-0005-0000-0000-0000EF000000}"/>
    <cellStyle name="Финансовый 4 2" xfId="424" xr:uid="{5473D880-0AA0-4934-9D88-DD728CF8F90B}"/>
    <cellStyle name="Финансовый 5" xfId="238" xr:uid="{00000000-0005-0000-0000-0000F0000000}"/>
    <cellStyle name="Финансовый 5 2" xfId="239" xr:uid="{00000000-0005-0000-0000-0000F1000000}"/>
    <cellStyle name="Финансовый 6" xfId="240" xr:uid="{00000000-0005-0000-0000-0000F2000000}"/>
    <cellStyle name="Финансовый 6 2" xfId="425" xr:uid="{348DF05D-118E-4A93-AE69-D291286AC9A2}"/>
    <cellStyle name="Финансовый 7" xfId="426" xr:uid="{42F19F62-3E2D-4B1A-B743-316C4B976DB3}"/>
    <cellStyle name="Хороший 2" xfId="241" xr:uid="{00000000-0005-0000-0000-0000F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BI55"/>
  <sheetViews>
    <sheetView topLeftCell="A7" zoomScale="70" zoomScaleNormal="70" workbookViewId="0">
      <pane xSplit="4" ySplit="7" topLeftCell="E53" activePane="bottomRight" state="frozen"/>
      <selection activeCell="A7" sqref="A7"/>
      <selection pane="topRight" activeCell="E7" sqref="E7"/>
      <selection pane="bottomLeft" activeCell="A14" sqref="A14"/>
      <selection pane="bottomRight" activeCell="S56" sqref="S56"/>
    </sheetView>
  </sheetViews>
  <sheetFormatPr defaultColWidth="9" defaultRowHeight="15.75" outlineLevelRow="1" outlineLevelCol="1" x14ac:dyDescent="0.25"/>
  <cols>
    <col min="1" max="1" width="9.5" style="1" bestFit="1" customWidth="1"/>
    <col min="2" max="2" width="46.5" style="1" customWidth="1"/>
    <col min="3" max="3" width="12.625" style="1" bestFit="1" customWidth="1"/>
    <col min="4" max="4" width="7.625" style="1" bestFit="1" customWidth="1"/>
    <col min="5" max="6" width="9" style="1" customWidth="1"/>
    <col min="7" max="7" width="11.5" style="1" customWidth="1"/>
    <col min="8" max="8" width="13" style="1" customWidth="1"/>
    <col min="9" max="9" width="10.5" style="1" customWidth="1"/>
    <col min="10" max="10" width="10.625" style="1" customWidth="1"/>
    <col min="11" max="11" width="10.75" style="1" customWidth="1"/>
    <col min="12" max="12" width="9" style="1" customWidth="1"/>
    <col min="13" max="13" width="10.625" style="1" customWidth="1"/>
    <col min="14" max="14" width="10.75" style="1" customWidth="1"/>
    <col min="15" max="15" width="10.375" style="1" customWidth="1"/>
    <col min="16" max="16" width="13" style="1" customWidth="1"/>
    <col min="17" max="17" width="9.625" style="1" customWidth="1" outlineLevel="1"/>
    <col min="18" max="18" width="6" style="1" customWidth="1" outlineLevel="1"/>
    <col min="19" max="19" width="7.625" style="1" customWidth="1" outlineLevel="1"/>
    <col min="20" max="20" width="10.25" style="1" customWidth="1" outlineLevel="1"/>
    <col min="21" max="21" width="6" style="1" customWidth="1" outlineLevel="1"/>
    <col min="22" max="22" width="10.125" style="1" customWidth="1"/>
    <col min="23" max="23" width="6" style="1" customWidth="1"/>
    <col min="24" max="24" width="8.125" style="1" customWidth="1"/>
    <col min="25" max="25" width="14.5" style="1" customWidth="1"/>
    <col min="26" max="26" width="6" style="1" customWidth="1"/>
    <col min="27" max="27" width="10.75" style="1" customWidth="1" outlineLevel="1"/>
    <col min="28" max="28" width="6.125" style="1" customWidth="1" outlineLevel="1"/>
    <col min="29" max="29" width="7.875" style="1" customWidth="1" outlineLevel="1"/>
    <col min="30" max="30" width="11.125" style="1" customWidth="1" outlineLevel="1"/>
    <col min="31" max="31" width="6.125" style="1" customWidth="1" outlineLevel="1"/>
    <col min="32" max="32" width="10.5" style="1" customWidth="1"/>
    <col min="33" max="33" width="6.125" style="1" customWidth="1"/>
    <col min="34" max="34" width="7.875" style="1" customWidth="1"/>
    <col min="35" max="35" width="14.875" style="1" customWidth="1"/>
    <col min="36" max="36" width="6.125" style="1" customWidth="1"/>
    <col min="37" max="37" width="9" style="1" customWidth="1" outlineLevel="1"/>
    <col min="38" max="38" width="6.125" style="1" customWidth="1" outlineLevel="1"/>
    <col min="39" max="39" width="8" style="1" customWidth="1" outlineLevel="1"/>
    <col min="40" max="40" width="10.25" style="1" customWidth="1" outlineLevel="1"/>
    <col min="41" max="41" width="6.125" style="1" customWidth="1" outlineLevel="1"/>
    <col min="42" max="42" width="9.5" style="1" customWidth="1"/>
    <col min="43" max="43" width="6.125" style="1" customWidth="1"/>
    <col min="44" max="44" width="9.5" style="1" customWidth="1"/>
    <col min="45" max="45" width="10.5" style="1" customWidth="1"/>
    <col min="46" max="46" width="6.125" style="1" customWidth="1"/>
    <col min="47" max="51" width="8.125" style="1" customWidth="1"/>
    <col min="52" max="52" width="11.75" style="1" customWidth="1" outlineLevel="1"/>
    <col min="53" max="53" width="6.125" style="1" customWidth="1" outlineLevel="1"/>
    <col min="54" max="54" width="7.625" style="1" customWidth="1" outlineLevel="1"/>
    <col min="55" max="55" width="11.625" style="1" customWidth="1" outlineLevel="1"/>
    <col min="56" max="56" width="6.125" style="1" customWidth="1" outlineLevel="1"/>
    <col min="57" max="57" width="10.625" style="1" customWidth="1"/>
    <col min="58" max="58" width="6.125" style="1" customWidth="1"/>
    <col min="59" max="59" width="7.625" style="1" customWidth="1"/>
    <col min="60" max="60" width="10.625" style="1" customWidth="1"/>
    <col min="61" max="61" width="6.125" style="1" customWidth="1"/>
    <col min="62" max="63" width="9" style="1" bestFit="1"/>
    <col min="64" max="16384" width="9" style="1"/>
  </cols>
  <sheetData>
    <row r="1" spans="1:61" ht="22.5" x14ac:dyDescent="0.25">
      <c r="BD1" s="2" t="s">
        <v>0</v>
      </c>
      <c r="BI1" s="2"/>
    </row>
    <row r="2" spans="1:61" ht="20.25" customHeight="1" x14ac:dyDescent="0.3">
      <c r="BD2" s="3" t="s">
        <v>1</v>
      </c>
      <c r="BI2" s="3"/>
    </row>
    <row r="4" spans="1:61" ht="18.75" x14ac:dyDescent="0.25">
      <c r="A4" s="315" t="s">
        <v>2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114"/>
      <c r="AL4" s="114"/>
      <c r="AM4" s="114"/>
      <c r="AN4" s="114"/>
      <c r="AO4" s="114"/>
      <c r="AP4" s="211"/>
      <c r="AQ4" s="211"/>
      <c r="AR4" s="211"/>
      <c r="AS4" s="211"/>
      <c r="AT4" s="211"/>
      <c r="AU4" s="177"/>
      <c r="AV4" s="177"/>
      <c r="AW4" s="177"/>
      <c r="AX4" s="177"/>
      <c r="AY4" s="177"/>
    </row>
    <row r="5" spans="1:61" ht="18.75" x14ac:dyDescent="0.3">
      <c r="A5" s="315" t="s">
        <v>3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114"/>
      <c r="AL5" s="114"/>
      <c r="AM5" s="114"/>
      <c r="AN5" s="114"/>
      <c r="AO5" s="114"/>
      <c r="AP5" s="211"/>
      <c r="AQ5" s="211"/>
      <c r="AR5" s="211"/>
      <c r="AS5" s="211"/>
      <c r="AT5" s="211"/>
      <c r="AU5" s="177"/>
      <c r="AV5" s="177"/>
      <c r="AW5" s="177"/>
      <c r="AX5" s="177"/>
      <c r="AY5" s="177"/>
      <c r="AZ5" s="5"/>
      <c r="BA5" s="5"/>
      <c r="BB5" s="5"/>
      <c r="BC5" s="5"/>
      <c r="BD5" s="5"/>
      <c r="BE5" s="5"/>
      <c r="BF5" s="5"/>
      <c r="BG5" s="5"/>
      <c r="BH5" s="5"/>
      <c r="BI5" s="5"/>
    </row>
    <row r="6" spans="1:61" ht="18.75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18.75" x14ac:dyDescent="0.25">
      <c r="A7" s="316" t="s">
        <v>4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115"/>
      <c r="AL7" s="115"/>
      <c r="AM7" s="115"/>
      <c r="AN7" s="115"/>
      <c r="AO7" s="115"/>
      <c r="AP7" s="212"/>
      <c r="AQ7" s="212"/>
      <c r="AR7" s="212"/>
      <c r="AS7" s="212"/>
      <c r="AT7" s="212"/>
      <c r="AU7" s="178"/>
      <c r="AV7" s="178"/>
      <c r="AW7" s="178"/>
      <c r="AX7" s="178"/>
      <c r="AY7" s="17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spans="1:61" ht="18.75" customHeight="1" x14ac:dyDescent="0.25">
      <c r="A8" s="318" t="s">
        <v>5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116"/>
      <c r="AL8" s="116"/>
      <c r="AM8" s="116"/>
      <c r="AN8" s="116"/>
      <c r="AO8" s="116"/>
      <c r="AP8" s="213"/>
      <c r="AQ8" s="213"/>
      <c r="AR8" s="213"/>
      <c r="AS8" s="213"/>
      <c r="AT8" s="213"/>
      <c r="AU8" s="179"/>
      <c r="AV8" s="179"/>
      <c r="AW8" s="179"/>
      <c r="AX8" s="179"/>
      <c r="AY8" s="179"/>
      <c r="AZ8" s="10"/>
      <c r="BA8" s="10"/>
      <c r="BB8" s="10"/>
      <c r="BC8" s="10"/>
      <c r="BD8" s="10"/>
      <c r="BE8" s="10"/>
      <c r="BF8" s="10"/>
      <c r="BG8" s="10"/>
      <c r="BH8" s="10"/>
      <c r="BI8" s="10"/>
    </row>
    <row r="10" spans="1:61" ht="86.25" customHeight="1" x14ac:dyDescent="0.25">
      <c r="A10" s="319" t="s">
        <v>6</v>
      </c>
      <c r="B10" s="319" t="s">
        <v>7</v>
      </c>
      <c r="C10" s="319" t="s">
        <v>8</v>
      </c>
      <c r="D10" s="320" t="s">
        <v>9</v>
      </c>
      <c r="E10" s="321" t="s">
        <v>10</v>
      </c>
      <c r="F10" s="322"/>
      <c r="G10" s="325" t="s">
        <v>11</v>
      </c>
      <c r="H10" s="326"/>
      <c r="I10" s="326"/>
      <c r="J10" s="326"/>
      <c r="K10" s="326"/>
      <c r="L10" s="327"/>
      <c r="M10" s="328" t="s">
        <v>12</v>
      </c>
      <c r="N10" s="329"/>
      <c r="O10" s="328" t="s">
        <v>13</v>
      </c>
      <c r="P10" s="329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326"/>
      <c r="AK10" s="326"/>
      <c r="AL10" s="326"/>
      <c r="AM10" s="326"/>
      <c r="AN10" s="326"/>
      <c r="AO10" s="326"/>
      <c r="AP10" s="326"/>
      <c r="AQ10" s="326"/>
      <c r="AR10" s="326"/>
      <c r="AS10" s="326"/>
      <c r="AT10" s="326"/>
      <c r="AU10" s="326"/>
      <c r="AV10" s="326"/>
      <c r="AW10" s="326"/>
      <c r="AX10" s="326"/>
      <c r="AY10" s="326"/>
      <c r="AZ10" s="326"/>
      <c r="BA10" s="326"/>
      <c r="BB10" s="326"/>
      <c r="BC10" s="326"/>
      <c r="BD10" s="326"/>
      <c r="BE10" s="326"/>
      <c r="BF10" s="326"/>
      <c r="BG10" s="326"/>
      <c r="BH10" s="326"/>
      <c r="BI10" s="327"/>
    </row>
    <row r="11" spans="1:61" ht="54.75" customHeight="1" x14ac:dyDescent="0.25">
      <c r="A11" s="319"/>
      <c r="B11" s="319"/>
      <c r="C11" s="319"/>
      <c r="D11" s="320"/>
      <c r="E11" s="323"/>
      <c r="F11" s="324"/>
      <c r="G11" s="325" t="s">
        <v>14</v>
      </c>
      <c r="H11" s="326"/>
      <c r="I11" s="327"/>
      <c r="J11" s="325" t="s">
        <v>15</v>
      </c>
      <c r="K11" s="326"/>
      <c r="L11" s="327"/>
      <c r="M11" s="330"/>
      <c r="N11" s="331"/>
      <c r="O11" s="330"/>
      <c r="P11" s="331"/>
      <c r="Q11" s="325" t="s">
        <v>16</v>
      </c>
      <c r="R11" s="326"/>
      <c r="S11" s="326"/>
      <c r="T11" s="326"/>
      <c r="U11" s="327"/>
      <c r="V11" s="325" t="s">
        <v>17</v>
      </c>
      <c r="W11" s="326"/>
      <c r="X11" s="326"/>
      <c r="Y11" s="326"/>
      <c r="Z11" s="327"/>
      <c r="AA11" s="325" t="s">
        <v>18</v>
      </c>
      <c r="AB11" s="326"/>
      <c r="AC11" s="326"/>
      <c r="AD11" s="326"/>
      <c r="AE11" s="327"/>
      <c r="AF11" s="325" t="s">
        <v>19</v>
      </c>
      <c r="AG11" s="326"/>
      <c r="AH11" s="326"/>
      <c r="AI11" s="326"/>
      <c r="AJ11" s="327"/>
      <c r="AK11" s="325" t="s">
        <v>271</v>
      </c>
      <c r="AL11" s="326"/>
      <c r="AM11" s="326"/>
      <c r="AN11" s="326"/>
      <c r="AO11" s="327"/>
      <c r="AP11" s="325" t="s">
        <v>310</v>
      </c>
      <c r="AQ11" s="326"/>
      <c r="AR11" s="326"/>
      <c r="AS11" s="326"/>
      <c r="AT11" s="327"/>
      <c r="AU11" s="325" t="s">
        <v>301</v>
      </c>
      <c r="AV11" s="326"/>
      <c r="AW11" s="326"/>
      <c r="AX11" s="326"/>
      <c r="AY11" s="327"/>
      <c r="AZ11" s="325" t="s">
        <v>20</v>
      </c>
      <c r="BA11" s="326"/>
      <c r="BB11" s="326"/>
      <c r="BC11" s="326"/>
      <c r="BD11" s="327"/>
      <c r="BE11" s="325" t="s">
        <v>21</v>
      </c>
      <c r="BF11" s="326"/>
      <c r="BG11" s="326"/>
      <c r="BH11" s="326"/>
      <c r="BI11" s="327"/>
    </row>
    <row r="12" spans="1:61" ht="203.25" customHeight="1" x14ac:dyDescent="0.25">
      <c r="A12" s="319"/>
      <c r="B12" s="319"/>
      <c r="C12" s="319"/>
      <c r="D12" s="320"/>
      <c r="E12" s="13" t="s">
        <v>22</v>
      </c>
      <c r="F12" s="13" t="s">
        <v>15</v>
      </c>
      <c r="G12" s="12" t="s">
        <v>23</v>
      </c>
      <c r="H12" s="12" t="s">
        <v>24</v>
      </c>
      <c r="I12" s="12" t="s">
        <v>25</v>
      </c>
      <c r="J12" s="12" t="s">
        <v>23</v>
      </c>
      <c r="K12" s="12" t="s">
        <v>24</v>
      </c>
      <c r="L12" s="12" t="s">
        <v>25</v>
      </c>
      <c r="M12" s="14" t="s">
        <v>14</v>
      </c>
      <c r="N12" s="14" t="s">
        <v>15</v>
      </c>
      <c r="O12" s="12" t="s">
        <v>305</v>
      </c>
      <c r="P12" s="12" t="s">
        <v>306</v>
      </c>
      <c r="Q12" s="12" t="s">
        <v>26</v>
      </c>
      <c r="R12" s="12" t="s">
        <v>27</v>
      </c>
      <c r="S12" s="12" t="s">
        <v>28</v>
      </c>
      <c r="T12" s="14" t="s">
        <v>29</v>
      </c>
      <c r="U12" s="14" t="s">
        <v>30</v>
      </c>
      <c r="V12" s="12" t="s">
        <v>26</v>
      </c>
      <c r="W12" s="12" t="s">
        <v>27</v>
      </c>
      <c r="X12" s="12" t="s">
        <v>28</v>
      </c>
      <c r="Y12" s="14" t="s">
        <v>29</v>
      </c>
      <c r="Z12" s="14" t="s">
        <v>30</v>
      </c>
      <c r="AA12" s="12" t="s">
        <v>26</v>
      </c>
      <c r="AB12" s="12" t="s">
        <v>27</v>
      </c>
      <c r="AC12" s="12" t="s">
        <v>28</v>
      </c>
      <c r="AD12" s="14" t="s">
        <v>29</v>
      </c>
      <c r="AE12" s="14" t="s">
        <v>30</v>
      </c>
      <c r="AF12" s="12" t="s">
        <v>26</v>
      </c>
      <c r="AG12" s="12" t="s">
        <v>27</v>
      </c>
      <c r="AH12" s="12" t="s">
        <v>28</v>
      </c>
      <c r="AI12" s="14" t="s">
        <v>29</v>
      </c>
      <c r="AJ12" s="14" t="s">
        <v>30</v>
      </c>
      <c r="AK12" s="118" t="s">
        <v>26</v>
      </c>
      <c r="AL12" s="118" t="s">
        <v>27</v>
      </c>
      <c r="AM12" s="118" t="s">
        <v>28</v>
      </c>
      <c r="AN12" s="14" t="s">
        <v>29</v>
      </c>
      <c r="AO12" s="14" t="s">
        <v>30</v>
      </c>
      <c r="AP12" s="215" t="s">
        <v>26</v>
      </c>
      <c r="AQ12" s="215" t="s">
        <v>27</v>
      </c>
      <c r="AR12" s="215" t="s">
        <v>28</v>
      </c>
      <c r="AS12" s="14" t="s">
        <v>29</v>
      </c>
      <c r="AT12" s="14" t="s">
        <v>30</v>
      </c>
      <c r="AU12" s="180" t="s">
        <v>26</v>
      </c>
      <c r="AV12" s="180" t="s">
        <v>27</v>
      </c>
      <c r="AW12" s="180" t="s">
        <v>28</v>
      </c>
      <c r="AX12" s="14" t="s">
        <v>29</v>
      </c>
      <c r="AY12" s="14" t="s">
        <v>30</v>
      </c>
      <c r="AZ12" s="12" t="s">
        <v>26</v>
      </c>
      <c r="BA12" s="12" t="s">
        <v>27</v>
      </c>
      <c r="BB12" s="12" t="s">
        <v>28</v>
      </c>
      <c r="BC12" s="14" t="s">
        <v>29</v>
      </c>
      <c r="BD12" s="14" t="s">
        <v>30</v>
      </c>
      <c r="BE12" s="12" t="s">
        <v>26</v>
      </c>
      <c r="BF12" s="12" t="s">
        <v>27</v>
      </c>
      <c r="BG12" s="12" t="s">
        <v>28</v>
      </c>
      <c r="BH12" s="14" t="s">
        <v>29</v>
      </c>
      <c r="BI12" s="14" t="s">
        <v>30</v>
      </c>
    </row>
    <row r="13" spans="1:61" ht="19.5" customHeight="1" x14ac:dyDescent="0.25">
      <c r="A13" s="126">
        <f>COLUMN(A1)</f>
        <v>1</v>
      </c>
      <c r="B13" s="126">
        <f t="shared" ref="B13:BI13" si="0">COLUMN(B1)</f>
        <v>2</v>
      </c>
      <c r="C13" s="126">
        <f t="shared" si="0"/>
        <v>3</v>
      </c>
      <c r="D13" s="126">
        <f t="shared" si="0"/>
        <v>4</v>
      </c>
      <c r="E13" s="126">
        <f t="shared" si="0"/>
        <v>5</v>
      </c>
      <c r="F13" s="126">
        <f t="shared" si="0"/>
        <v>6</v>
      </c>
      <c r="G13" s="126">
        <f t="shared" si="0"/>
        <v>7</v>
      </c>
      <c r="H13" s="126">
        <f t="shared" si="0"/>
        <v>8</v>
      </c>
      <c r="I13" s="126">
        <f t="shared" si="0"/>
        <v>9</v>
      </c>
      <c r="J13" s="126">
        <f t="shared" si="0"/>
        <v>10</v>
      </c>
      <c r="K13" s="126">
        <f t="shared" si="0"/>
        <v>11</v>
      </c>
      <c r="L13" s="126">
        <f t="shared" si="0"/>
        <v>12</v>
      </c>
      <c r="M13" s="126">
        <f t="shared" si="0"/>
        <v>13</v>
      </c>
      <c r="N13" s="126">
        <f t="shared" si="0"/>
        <v>14</v>
      </c>
      <c r="O13" s="126">
        <f t="shared" si="0"/>
        <v>15</v>
      </c>
      <c r="P13" s="126">
        <f t="shared" si="0"/>
        <v>16</v>
      </c>
      <c r="Q13" s="126">
        <f t="shared" si="0"/>
        <v>17</v>
      </c>
      <c r="R13" s="126">
        <f t="shared" si="0"/>
        <v>18</v>
      </c>
      <c r="S13" s="126">
        <f t="shared" si="0"/>
        <v>19</v>
      </c>
      <c r="T13" s="126">
        <f t="shared" si="0"/>
        <v>20</v>
      </c>
      <c r="U13" s="126">
        <f t="shared" si="0"/>
        <v>21</v>
      </c>
      <c r="V13" s="126">
        <f t="shared" si="0"/>
        <v>22</v>
      </c>
      <c r="W13" s="126">
        <f t="shared" si="0"/>
        <v>23</v>
      </c>
      <c r="X13" s="126">
        <f t="shared" si="0"/>
        <v>24</v>
      </c>
      <c r="Y13" s="126">
        <f t="shared" si="0"/>
        <v>25</v>
      </c>
      <c r="Z13" s="126">
        <f t="shared" si="0"/>
        <v>26</v>
      </c>
      <c r="AA13" s="126">
        <f t="shared" si="0"/>
        <v>27</v>
      </c>
      <c r="AB13" s="126">
        <f t="shared" si="0"/>
        <v>28</v>
      </c>
      <c r="AC13" s="126">
        <f t="shared" si="0"/>
        <v>29</v>
      </c>
      <c r="AD13" s="126">
        <f t="shared" si="0"/>
        <v>30</v>
      </c>
      <c r="AE13" s="126">
        <f t="shared" si="0"/>
        <v>31</v>
      </c>
      <c r="AF13" s="126">
        <f t="shared" si="0"/>
        <v>32</v>
      </c>
      <c r="AG13" s="126">
        <f t="shared" si="0"/>
        <v>33</v>
      </c>
      <c r="AH13" s="126">
        <f t="shared" si="0"/>
        <v>34</v>
      </c>
      <c r="AI13" s="126">
        <f t="shared" si="0"/>
        <v>35</v>
      </c>
      <c r="AJ13" s="126">
        <f t="shared" si="0"/>
        <v>36</v>
      </c>
      <c r="AK13" s="126">
        <f t="shared" si="0"/>
        <v>37</v>
      </c>
      <c r="AL13" s="126">
        <f t="shared" si="0"/>
        <v>38</v>
      </c>
      <c r="AM13" s="126">
        <f t="shared" si="0"/>
        <v>39</v>
      </c>
      <c r="AN13" s="126">
        <f t="shared" si="0"/>
        <v>40</v>
      </c>
      <c r="AO13" s="126">
        <f t="shared" si="0"/>
        <v>41</v>
      </c>
      <c r="AP13" s="126">
        <f t="shared" ref="AP13:AT13" si="1">COLUMN(AP1)</f>
        <v>42</v>
      </c>
      <c r="AQ13" s="126">
        <f t="shared" si="1"/>
        <v>43</v>
      </c>
      <c r="AR13" s="126">
        <f t="shared" si="1"/>
        <v>44</v>
      </c>
      <c r="AS13" s="126">
        <f t="shared" si="1"/>
        <v>45</v>
      </c>
      <c r="AT13" s="126">
        <f t="shared" si="1"/>
        <v>46</v>
      </c>
      <c r="AU13" s="126">
        <f t="shared" ref="AU13:AY13" si="2">COLUMN(AU1)</f>
        <v>47</v>
      </c>
      <c r="AV13" s="126">
        <f t="shared" si="2"/>
        <v>48</v>
      </c>
      <c r="AW13" s="126">
        <f t="shared" si="2"/>
        <v>49</v>
      </c>
      <c r="AX13" s="126">
        <f t="shared" si="2"/>
        <v>50</v>
      </c>
      <c r="AY13" s="126">
        <f t="shared" si="2"/>
        <v>51</v>
      </c>
      <c r="AZ13" s="126">
        <f t="shared" si="0"/>
        <v>52</v>
      </c>
      <c r="BA13" s="126">
        <f t="shared" si="0"/>
        <v>53</v>
      </c>
      <c r="BB13" s="126">
        <f t="shared" si="0"/>
        <v>54</v>
      </c>
      <c r="BC13" s="126">
        <f t="shared" si="0"/>
        <v>55</v>
      </c>
      <c r="BD13" s="126">
        <f t="shared" si="0"/>
        <v>56</v>
      </c>
      <c r="BE13" s="126">
        <f t="shared" si="0"/>
        <v>57</v>
      </c>
      <c r="BF13" s="126">
        <f t="shared" si="0"/>
        <v>58</v>
      </c>
      <c r="BG13" s="126">
        <f t="shared" si="0"/>
        <v>59</v>
      </c>
      <c r="BH13" s="126">
        <f t="shared" si="0"/>
        <v>60</v>
      </c>
      <c r="BI13" s="126">
        <f t="shared" si="0"/>
        <v>61</v>
      </c>
    </row>
    <row r="14" spans="1:61" x14ac:dyDescent="0.25">
      <c r="A14" s="15">
        <v>1</v>
      </c>
      <c r="B14" s="16" t="s">
        <v>31</v>
      </c>
      <c r="C14" s="11"/>
      <c r="D14" s="11"/>
      <c r="E14" s="11"/>
      <c r="F14" s="11"/>
      <c r="G14" s="17">
        <f>G15+G16+SUM(G24:G31)</f>
        <v>86.665164900000008</v>
      </c>
      <c r="H14" s="17">
        <f t="shared" ref="H14:K14" si="3">H15+H16+SUM(H24:H31)</f>
        <v>86.665164900000008</v>
      </c>
      <c r="I14" s="17"/>
      <c r="J14" s="17">
        <f t="shared" si="3"/>
        <v>166.71960933</v>
      </c>
      <c r="K14" s="17">
        <f t="shared" si="3"/>
        <v>166.71960933</v>
      </c>
      <c r="L14" s="17"/>
      <c r="M14" s="17">
        <f t="shared" ref="M14:BI14" si="4">M15+M16+SUM(M24:M31)</f>
        <v>86.665164900000008</v>
      </c>
      <c r="N14" s="17">
        <f t="shared" si="4"/>
        <v>166.71960933</v>
      </c>
      <c r="O14" s="17">
        <f t="shared" si="4"/>
        <v>86.665164900000008</v>
      </c>
      <c r="P14" s="17">
        <f>P15+P16+SUM(P24:P31)</f>
        <v>166.71960933</v>
      </c>
      <c r="Q14" s="17">
        <f t="shared" si="4"/>
        <v>76.835710000000006</v>
      </c>
      <c r="R14" s="17">
        <f t="shared" si="4"/>
        <v>0</v>
      </c>
      <c r="S14" s="17">
        <f t="shared" si="4"/>
        <v>0</v>
      </c>
      <c r="T14" s="17">
        <f t="shared" si="4"/>
        <v>76.835710000000006</v>
      </c>
      <c r="U14" s="17">
        <f t="shared" si="4"/>
        <v>0</v>
      </c>
      <c r="V14" s="17">
        <f t="shared" si="4"/>
        <v>85.169443979999997</v>
      </c>
      <c r="W14" s="153">
        <f t="shared" si="4"/>
        <v>0</v>
      </c>
      <c r="X14" s="153">
        <f t="shared" si="4"/>
        <v>0</v>
      </c>
      <c r="Y14" s="153">
        <f t="shared" si="4"/>
        <v>85.169443979999997</v>
      </c>
      <c r="Z14" s="153">
        <f t="shared" si="4"/>
        <v>0</v>
      </c>
      <c r="AA14" s="153">
        <f t="shared" si="4"/>
        <v>0</v>
      </c>
      <c r="AB14" s="153">
        <f t="shared" si="4"/>
        <v>0</v>
      </c>
      <c r="AC14" s="17">
        <f t="shared" si="4"/>
        <v>0</v>
      </c>
      <c r="AD14" s="17">
        <f t="shared" si="4"/>
        <v>0</v>
      </c>
      <c r="AE14" s="17">
        <f t="shared" si="4"/>
        <v>0</v>
      </c>
      <c r="AF14" s="17">
        <f t="shared" si="4"/>
        <v>53.342065909999995</v>
      </c>
      <c r="AG14" s="17">
        <f t="shared" si="4"/>
        <v>0</v>
      </c>
      <c r="AH14" s="17">
        <f t="shared" si="4"/>
        <v>0</v>
      </c>
      <c r="AI14" s="17">
        <f t="shared" si="4"/>
        <v>53.342065909999995</v>
      </c>
      <c r="AJ14" s="17">
        <f t="shared" si="4"/>
        <v>0</v>
      </c>
      <c r="AK14" s="17">
        <f t="shared" si="4"/>
        <v>0</v>
      </c>
      <c r="AL14" s="17">
        <f t="shared" si="4"/>
        <v>0</v>
      </c>
      <c r="AM14" s="17">
        <f t="shared" si="4"/>
        <v>0</v>
      </c>
      <c r="AN14" s="17">
        <f t="shared" si="4"/>
        <v>0</v>
      </c>
      <c r="AO14" s="17">
        <f t="shared" si="4"/>
        <v>0</v>
      </c>
      <c r="AP14" s="17">
        <f t="shared" si="4"/>
        <v>18.37864454</v>
      </c>
      <c r="AQ14" s="17">
        <f t="shared" si="4"/>
        <v>0</v>
      </c>
      <c r="AR14" s="17">
        <f t="shared" si="4"/>
        <v>0</v>
      </c>
      <c r="AS14" s="17">
        <f t="shared" si="4"/>
        <v>18.37864454</v>
      </c>
      <c r="AT14" s="17">
        <f t="shared" si="4"/>
        <v>0</v>
      </c>
      <c r="AU14" s="17">
        <f t="shared" si="4"/>
        <v>9.8294549</v>
      </c>
      <c r="AV14" s="17">
        <f t="shared" si="4"/>
        <v>0</v>
      </c>
      <c r="AW14" s="17">
        <f t="shared" si="4"/>
        <v>0</v>
      </c>
      <c r="AX14" s="17">
        <f t="shared" si="4"/>
        <v>9.8294549</v>
      </c>
      <c r="AY14" s="17">
        <f t="shared" si="4"/>
        <v>0</v>
      </c>
      <c r="AZ14" s="17">
        <f t="shared" si="4"/>
        <v>86.665164900000008</v>
      </c>
      <c r="BA14" s="17">
        <f t="shared" si="4"/>
        <v>0</v>
      </c>
      <c r="BB14" s="17">
        <f t="shared" si="4"/>
        <v>0</v>
      </c>
      <c r="BC14" s="17">
        <f t="shared" si="4"/>
        <v>86.665164900000008</v>
      </c>
      <c r="BD14" s="17">
        <f t="shared" si="4"/>
        <v>0</v>
      </c>
      <c r="BE14" s="17">
        <f t="shared" si="4"/>
        <v>166.71960933</v>
      </c>
      <c r="BF14" s="17">
        <f t="shared" si="4"/>
        <v>0</v>
      </c>
      <c r="BG14" s="17">
        <f t="shared" si="4"/>
        <v>0</v>
      </c>
      <c r="BH14" s="17">
        <f>BH15+BH16+SUM(BH24:BH31)</f>
        <v>166.71960933</v>
      </c>
      <c r="BI14" s="17">
        <f t="shared" si="4"/>
        <v>0</v>
      </c>
    </row>
    <row r="15" spans="1:61" ht="18" customHeight="1" x14ac:dyDescent="0.25">
      <c r="A15" s="138" t="s">
        <v>278</v>
      </c>
      <c r="B15" s="19" t="s">
        <v>277</v>
      </c>
      <c r="C15" s="133" t="s">
        <v>281</v>
      </c>
      <c r="D15" s="133">
        <v>2025</v>
      </c>
      <c r="E15" s="133"/>
      <c r="F15" s="137">
        <v>2025</v>
      </c>
      <c r="G15" s="20">
        <f>AZ15</f>
        <v>1.9832700000000001</v>
      </c>
      <c r="H15" s="20">
        <f t="shared" ref="H15" si="5">G15</f>
        <v>1.9832700000000001</v>
      </c>
      <c r="I15" s="25"/>
      <c r="J15" s="20">
        <f>BE15</f>
        <v>1.4030933299999999</v>
      </c>
      <c r="K15" s="20">
        <f>J15</f>
        <v>1.4030933299999999</v>
      </c>
      <c r="L15" s="25">
        <v>45352</v>
      </c>
      <c r="M15" s="20">
        <f>H15</f>
        <v>1.9832700000000001</v>
      </c>
      <c r="N15" s="20">
        <f>K15</f>
        <v>1.4030933299999999</v>
      </c>
      <c r="O15" s="130">
        <f>H15</f>
        <v>1.9832700000000001</v>
      </c>
      <c r="P15" s="20">
        <f>K15</f>
        <v>1.4030933299999999</v>
      </c>
      <c r="Q15" s="130">
        <v>1.9832700000000001</v>
      </c>
      <c r="R15" s="130"/>
      <c r="S15" s="130"/>
      <c r="T15" s="130">
        <v>1.9832700000000001</v>
      </c>
      <c r="U15" s="130"/>
      <c r="V15" s="130">
        <f t="shared" ref="V15" si="6">W15+X15+Y15+Z15</f>
        <v>1.4030933299999999</v>
      </c>
      <c r="W15" s="130"/>
      <c r="X15" s="130"/>
      <c r="Y15" s="130">
        <v>1.4030933299999999</v>
      </c>
      <c r="Z15" s="130"/>
      <c r="AA15" s="130">
        <v>0</v>
      </c>
      <c r="AB15" s="130"/>
      <c r="AC15" s="130"/>
      <c r="AD15" s="130">
        <v>0</v>
      </c>
      <c r="AE15" s="130"/>
      <c r="AF15" s="130">
        <f t="shared" ref="AF15:AF29" si="7">AG15+AH15+AI15+AJ15</f>
        <v>0</v>
      </c>
      <c r="AG15" s="130"/>
      <c r="AH15" s="130"/>
      <c r="AI15" s="130">
        <v>0</v>
      </c>
      <c r="AJ15" s="130"/>
      <c r="AK15" s="130">
        <f t="shared" ref="AK15:AK28" si="8">AL15+AM15+AN15+AO15</f>
        <v>0</v>
      </c>
      <c r="AL15" s="130"/>
      <c r="AM15" s="130"/>
      <c r="AN15" s="130">
        <v>0</v>
      </c>
      <c r="AO15" s="130"/>
      <c r="AP15" s="130">
        <f t="shared" ref="AP15" si="9">AQ15+AR15+AS15+AT15</f>
        <v>0</v>
      </c>
      <c r="AQ15" s="130"/>
      <c r="AR15" s="130"/>
      <c r="AS15" s="130">
        <v>0</v>
      </c>
      <c r="AT15" s="130"/>
      <c r="AU15" s="130">
        <f t="shared" ref="AU15" si="10">AV15+AW15+AX15+AY15</f>
        <v>0</v>
      </c>
      <c r="AV15" s="130"/>
      <c r="AW15" s="130"/>
      <c r="AX15" s="130">
        <v>0</v>
      </c>
      <c r="AY15" s="130"/>
      <c r="AZ15" s="130">
        <f t="shared" ref="AZ15:AZ33" si="11">BA15+BB15+BC15+BD15</f>
        <v>1.9832700000000001</v>
      </c>
      <c r="BA15" s="130"/>
      <c r="BB15" s="130"/>
      <c r="BC15" s="130">
        <f>T15+AD15+AN15+AX15</f>
        <v>1.9832700000000001</v>
      </c>
      <c r="BD15" s="20"/>
      <c r="BE15" s="20">
        <f>BF15+BG15+BH15+BI15</f>
        <v>1.4030933299999999</v>
      </c>
      <c r="BF15" s="20"/>
      <c r="BG15" s="20"/>
      <c r="BH15" s="131">
        <f>AS15+AI15+Y15+AX15</f>
        <v>1.4030933299999999</v>
      </c>
      <c r="BI15" s="20"/>
    </row>
    <row r="16" spans="1:61" ht="36.75" customHeight="1" x14ac:dyDescent="0.25">
      <c r="A16" s="138" t="s">
        <v>287</v>
      </c>
      <c r="B16" s="149" t="s">
        <v>296</v>
      </c>
      <c r="C16" s="146" t="s">
        <v>297</v>
      </c>
      <c r="D16" s="148">
        <v>2024</v>
      </c>
      <c r="E16" s="146"/>
      <c r="F16" s="148">
        <v>2025</v>
      </c>
      <c r="G16" s="20">
        <f>SUM(G17:G23)</f>
        <v>74.852440000000001</v>
      </c>
      <c r="H16" s="20">
        <f>SUM(H17:H23)</f>
        <v>74.852440000000001</v>
      </c>
      <c r="I16" s="25"/>
      <c r="J16" s="174">
        <f t="shared" ref="J16:K16" si="12">SUM(J17:J23)</f>
        <v>67.264022999999995</v>
      </c>
      <c r="K16" s="174">
        <f t="shared" si="12"/>
        <v>67.264022999999995</v>
      </c>
      <c r="L16" s="25">
        <v>45352</v>
      </c>
      <c r="M16" s="20">
        <f t="shared" ref="M16:O16" si="13">SUM(M17:M23)</f>
        <v>74.852440000000001</v>
      </c>
      <c r="N16" s="20">
        <f t="shared" si="13"/>
        <v>67.264022999999995</v>
      </c>
      <c r="O16" s="130">
        <f t="shared" si="13"/>
        <v>74.852440000000001</v>
      </c>
      <c r="P16" s="20">
        <f>SUM(P17:P23)</f>
        <v>67.264022999999995</v>
      </c>
      <c r="Q16" s="130">
        <f>R16+S16+T16+U16</f>
        <v>74.852440000000001</v>
      </c>
      <c r="R16" s="130"/>
      <c r="S16" s="130"/>
      <c r="T16" s="130">
        <f>SUM(T17:T23)</f>
        <v>74.852440000000001</v>
      </c>
      <c r="U16" s="130"/>
      <c r="V16" s="130">
        <f>SUM(V17:V23)</f>
        <v>67.264022999999995</v>
      </c>
      <c r="W16" s="130"/>
      <c r="X16" s="130"/>
      <c r="Y16" s="130">
        <f>SUM(Y17:Y23)</f>
        <v>67.264022999999995</v>
      </c>
      <c r="Z16" s="130"/>
      <c r="AA16" s="130">
        <f>SUM(AA17:AA23)</f>
        <v>0</v>
      </c>
      <c r="AB16" s="130"/>
      <c r="AC16" s="130"/>
      <c r="AD16" s="130">
        <f>SUM(AD17:AD23)</f>
        <v>0</v>
      </c>
      <c r="AE16" s="130"/>
      <c r="AF16" s="130">
        <f>SUM(AF17:AF23)</f>
        <v>0</v>
      </c>
      <c r="AG16" s="130"/>
      <c r="AH16" s="130"/>
      <c r="AI16" s="130">
        <f>SUM(AI17:AI23)</f>
        <v>0</v>
      </c>
      <c r="AJ16" s="130"/>
      <c r="AK16" s="130">
        <f>SUM(AK17:AK23)</f>
        <v>0</v>
      </c>
      <c r="AL16" s="130"/>
      <c r="AM16" s="130"/>
      <c r="AN16" s="130">
        <f>SUM(AN17:AN23)</f>
        <v>0</v>
      </c>
      <c r="AO16" s="130"/>
      <c r="AP16" s="130">
        <f>SUM(AP17:AP23)</f>
        <v>0</v>
      </c>
      <c r="AQ16" s="130"/>
      <c r="AR16" s="130"/>
      <c r="AS16" s="130">
        <f>SUM(AS17:AS23)</f>
        <v>0</v>
      </c>
      <c r="AT16" s="130"/>
      <c r="AU16" s="130">
        <f>SUM(AU17:AU23)</f>
        <v>0</v>
      </c>
      <c r="AV16" s="130"/>
      <c r="AW16" s="130"/>
      <c r="AX16" s="130">
        <f>SUM(AX17:AX23)</f>
        <v>0</v>
      </c>
      <c r="AY16" s="130"/>
      <c r="AZ16" s="130">
        <f>SUM(AZ17:AZ23)</f>
        <v>74.852440000000001</v>
      </c>
      <c r="BA16" s="130"/>
      <c r="BB16" s="130"/>
      <c r="BC16" s="130">
        <f>SUM(BC17:BC23)</f>
        <v>74.852440000000001</v>
      </c>
      <c r="BD16" s="20"/>
      <c r="BE16" s="20">
        <f>SUM(BE17:BE23)</f>
        <v>67.264022999999995</v>
      </c>
      <c r="BF16" s="20"/>
      <c r="BG16" s="20"/>
      <c r="BH16" s="20">
        <f>SUM(BH17:BH23)</f>
        <v>67.264022999999995</v>
      </c>
      <c r="BI16" s="20"/>
    </row>
    <row r="17" spans="1:61" ht="18" customHeight="1" outlineLevel="1" x14ac:dyDescent="0.25">
      <c r="A17" s="138"/>
      <c r="B17" s="19" t="s">
        <v>288</v>
      </c>
      <c r="C17" s="144"/>
      <c r="D17" s="144">
        <v>2024</v>
      </c>
      <c r="E17" s="144"/>
      <c r="F17" s="144">
        <v>2024</v>
      </c>
      <c r="G17" s="20">
        <f t="shared" ref="G17:G31" si="14">AZ17</f>
        <v>0</v>
      </c>
      <c r="H17" s="20">
        <f>G17</f>
        <v>0</v>
      </c>
      <c r="I17" s="25"/>
      <c r="J17" s="20">
        <f t="shared" ref="J17:J33" si="15">BE17</f>
        <v>0</v>
      </c>
      <c r="K17" s="20">
        <f t="shared" ref="K17:K31" si="16">J17</f>
        <v>0</v>
      </c>
      <c r="L17" s="25">
        <v>45352</v>
      </c>
      <c r="M17" s="20">
        <f>H17</f>
        <v>0</v>
      </c>
      <c r="N17" s="20">
        <f>K17</f>
        <v>0</v>
      </c>
      <c r="O17" s="130">
        <f>H17</f>
        <v>0</v>
      </c>
      <c r="P17" s="20">
        <f>K17</f>
        <v>0</v>
      </c>
      <c r="Q17" s="130">
        <f t="shared" ref="Q17:Q29" si="17">R17+S17+T17+U17</f>
        <v>0</v>
      </c>
      <c r="R17" s="130"/>
      <c r="S17" s="130"/>
      <c r="T17" s="130">
        <v>0</v>
      </c>
      <c r="U17" s="130"/>
      <c r="V17" s="130">
        <f t="shared" ref="V17:V23" si="18">W17+X17+Y17+Z17</f>
        <v>0</v>
      </c>
      <c r="W17" s="130"/>
      <c r="X17" s="130"/>
      <c r="Y17" s="130"/>
      <c r="Z17" s="130"/>
      <c r="AA17" s="130">
        <v>0</v>
      </c>
      <c r="AB17" s="130"/>
      <c r="AC17" s="130"/>
      <c r="AD17" s="130">
        <v>0</v>
      </c>
      <c r="AE17" s="130"/>
      <c r="AF17" s="130">
        <f t="shared" si="7"/>
        <v>0</v>
      </c>
      <c r="AG17" s="130"/>
      <c r="AH17" s="130"/>
      <c r="AI17" s="130">
        <v>0</v>
      </c>
      <c r="AJ17" s="130"/>
      <c r="AK17" s="130">
        <f t="shared" si="8"/>
        <v>0</v>
      </c>
      <c r="AL17" s="130"/>
      <c r="AM17" s="130"/>
      <c r="AN17" s="130">
        <v>0</v>
      </c>
      <c r="AO17" s="130"/>
      <c r="AP17" s="130">
        <f t="shared" ref="AP17:AP28" si="19">AQ17+AR17+AS17+AT17</f>
        <v>0</v>
      </c>
      <c r="AQ17" s="130"/>
      <c r="AR17" s="130"/>
      <c r="AS17" s="130">
        <v>0</v>
      </c>
      <c r="AT17" s="130"/>
      <c r="AU17" s="130">
        <f t="shared" ref="AU17:AU29" si="20">AV17+AW17+AX17+AY17</f>
        <v>0</v>
      </c>
      <c r="AV17" s="130"/>
      <c r="AW17" s="130"/>
      <c r="AX17" s="130">
        <v>0</v>
      </c>
      <c r="AY17" s="130"/>
      <c r="AZ17" s="130">
        <f t="shared" si="11"/>
        <v>0</v>
      </c>
      <c r="BA17" s="130"/>
      <c r="BB17" s="130"/>
      <c r="BC17" s="130">
        <f>T17+AD17+AN17+AX17</f>
        <v>0</v>
      </c>
      <c r="BD17" s="20"/>
      <c r="BE17" s="20">
        <f t="shared" ref="BE17:BE24" si="21">BF17+BG17+BH17+BI17</f>
        <v>0</v>
      </c>
      <c r="BF17" s="20"/>
      <c r="BG17" s="20"/>
      <c r="BH17" s="131">
        <f>AS17+AI17+Y17+AX17</f>
        <v>0</v>
      </c>
      <c r="BI17" s="20"/>
    </row>
    <row r="18" spans="1:61" ht="18" customHeight="1" outlineLevel="1" x14ac:dyDescent="0.25">
      <c r="A18" s="138"/>
      <c r="B18" s="19" t="s">
        <v>289</v>
      </c>
      <c r="C18" s="144"/>
      <c r="D18" s="144">
        <v>2025</v>
      </c>
      <c r="E18" s="144"/>
      <c r="F18" s="144">
        <v>2025</v>
      </c>
      <c r="G18" s="20">
        <f t="shared" si="14"/>
        <v>44.544910000000002</v>
      </c>
      <c r="H18" s="20">
        <f t="shared" ref="H18:H31" si="22">G18</f>
        <v>44.544910000000002</v>
      </c>
      <c r="I18" s="25"/>
      <c r="J18" s="20">
        <f>BE18</f>
        <v>38.417000000000002</v>
      </c>
      <c r="K18" s="20">
        <f>J18</f>
        <v>38.417000000000002</v>
      </c>
      <c r="L18" s="25">
        <v>45505</v>
      </c>
      <c r="M18" s="20">
        <f t="shared" ref="M18:M33" si="23">H18</f>
        <v>44.544910000000002</v>
      </c>
      <c r="N18" s="20">
        <f t="shared" ref="N18:N30" si="24">K18</f>
        <v>38.417000000000002</v>
      </c>
      <c r="O18" s="130">
        <f t="shared" ref="O18:O31" si="25">H18</f>
        <v>44.544910000000002</v>
      </c>
      <c r="P18" s="20">
        <f t="shared" ref="P18:P33" si="26">K18</f>
        <v>38.417000000000002</v>
      </c>
      <c r="Q18" s="130">
        <f t="shared" si="17"/>
        <v>44.544910000000002</v>
      </c>
      <c r="R18" s="130"/>
      <c r="S18" s="130"/>
      <c r="T18" s="130">
        <v>44.544910000000002</v>
      </c>
      <c r="U18" s="130"/>
      <c r="V18" s="130">
        <f t="shared" si="18"/>
        <v>38.417000000000002</v>
      </c>
      <c r="W18" s="130"/>
      <c r="X18" s="130"/>
      <c r="Y18" s="130">
        <v>38.417000000000002</v>
      </c>
      <c r="Z18" s="130"/>
      <c r="AA18" s="130">
        <v>0</v>
      </c>
      <c r="AB18" s="130"/>
      <c r="AC18" s="130"/>
      <c r="AD18" s="130">
        <v>0</v>
      </c>
      <c r="AE18" s="130"/>
      <c r="AF18" s="130">
        <f t="shared" si="7"/>
        <v>0</v>
      </c>
      <c r="AG18" s="130"/>
      <c r="AH18" s="130"/>
      <c r="AI18" s="130">
        <v>0</v>
      </c>
      <c r="AJ18" s="130"/>
      <c r="AK18" s="130">
        <f t="shared" si="8"/>
        <v>0</v>
      </c>
      <c r="AL18" s="130"/>
      <c r="AM18" s="130"/>
      <c r="AN18" s="130">
        <v>0</v>
      </c>
      <c r="AO18" s="130"/>
      <c r="AP18" s="130">
        <f t="shared" si="19"/>
        <v>0</v>
      </c>
      <c r="AQ18" s="130"/>
      <c r="AR18" s="130"/>
      <c r="AS18" s="130">
        <v>0</v>
      </c>
      <c r="AT18" s="130"/>
      <c r="AU18" s="130">
        <f t="shared" si="20"/>
        <v>0</v>
      </c>
      <c r="AV18" s="130"/>
      <c r="AW18" s="130"/>
      <c r="AX18" s="130">
        <v>0</v>
      </c>
      <c r="AY18" s="130"/>
      <c r="AZ18" s="130">
        <f>BA18+BB18+BC18+BD18</f>
        <v>44.544910000000002</v>
      </c>
      <c r="BA18" s="130"/>
      <c r="BB18" s="130"/>
      <c r="BC18" s="130">
        <f>T18+AD18+AN18+AX18</f>
        <v>44.544910000000002</v>
      </c>
      <c r="BD18" s="130"/>
      <c r="BE18" s="130">
        <f>BF18+BG18+BH18+BI18</f>
        <v>38.417000000000002</v>
      </c>
      <c r="BF18" s="130"/>
      <c r="BG18" s="130"/>
      <c r="BH18" s="295">
        <f>AS18+AI18+Y18+AX18</f>
        <v>38.417000000000002</v>
      </c>
      <c r="BI18" s="20"/>
    </row>
    <row r="19" spans="1:61" ht="18" customHeight="1" outlineLevel="1" x14ac:dyDescent="0.25">
      <c r="A19" s="138"/>
      <c r="B19" s="19" t="s">
        <v>290</v>
      </c>
      <c r="C19" s="144"/>
      <c r="D19" s="144">
        <v>2025</v>
      </c>
      <c r="E19" s="144"/>
      <c r="F19" s="144">
        <v>2025</v>
      </c>
      <c r="G19" s="20">
        <f t="shared" si="14"/>
        <v>0</v>
      </c>
      <c r="H19" s="20">
        <f t="shared" si="22"/>
        <v>0</v>
      </c>
      <c r="I19" s="25"/>
      <c r="J19" s="20">
        <f t="shared" si="15"/>
        <v>0</v>
      </c>
      <c r="K19" s="20">
        <f t="shared" si="16"/>
        <v>0</v>
      </c>
      <c r="L19" s="25">
        <v>45352</v>
      </c>
      <c r="M19" s="20">
        <f t="shared" si="23"/>
        <v>0</v>
      </c>
      <c r="N19" s="20">
        <f t="shared" si="24"/>
        <v>0</v>
      </c>
      <c r="O19" s="130">
        <f t="shared" si="25"/>
        <v>0</v>
      </c>
      <c r="P19" s="20">
        <f t="shared" si="26"/>
        <v>0</v>
      </c>
      <c r="Q19" s="130">
        <f t="shared" si="17"/>
        <v>0</v>
      </c>
      <c r="R19" s="130"/>
      <c r="S19" s="130"/>
      <c r="T19" s="130">
        <v>0</v>
      </c>
      <c r="U19" s="130"/>
      <c r="V19" s="130">
        <f t="shared" si="18"/>
        <v>0</v>
      </c>
      <c r="W19" s="130"/>
      <c r="X19" s="130"/>
      <c r="Y19" s="130">
        <v>0</v>
      </c>
      <c r="Z19" s="130"/>
      <c r="AA19" s="130">
        <v>0</v>
      </c>
      <c r="AB19" s="130"/>
      <c r="AC19" s="130"/>
      <c r="AD19" s="130">
        <v>0</v>
      </c>
      <c r="AE19" s="130"/>
      <c r="AF19" s="130">
        <f t="shared" si="7"/>
        <v>0</v>
      </c>
      <c r="AG19" s="130"/>
      <c r="AH19" s="130"/>
      <c r="AI19" s="130">
        <v>0</v>
      </c>
      <c r="AJ19" s="130"/>
      <c r="AK19" s="130">
        <f t="shared" si="8"/>
        <v>0</v>
      </c>
      <c r="AL19" s="130"/>
      <c r="AM19" s="130"/>
      <c r="AN19" s="130">
        <v>0</v>
      </c>
      <c r="AO19" s="130"/>
      <c r="AP19" s="130">
        <f t="shared" si="19"/>
        <v>0</v>
      </c>
      <c r="AQ19" s="130"/>
      <c r="AR19" s="130"/>
      <c r="AS19" s="130">
        <v>0</v>
      </c>
      <c r="AT19" s="130"/>
      <c r="AU19" s="130">
        <f t="shared" si="20"/>
        <v>0</v>
      </c>
      <c r="AV19" s="130"/>
      <c r="AW19" s="130"/>
      <c r="AX19" s="130">
        <v>0</v>
      </c>
      <c r="AY19" s="130"/>
      <c r="AZ19" s="130">
        <f t="shared" si="11"/>
        <v>0</v>
      </c>
      <c r="BA19" s="130"/>
      <c r="BB19" s="130"/>
      <c r="BC19" s="130">
        <f t="shared" ref="BC19:BC33" si="27">T19+AD19+AN19+AX19</f>
        <v>0</v>
      </c>
      <c r="BD19" s="130"/>
      <c r="BE19" s="130">
        <f t="shared" si="21"/>
        <v>0</v>
      </c>
      <c r="BF19" s="130"/>
      <c r="BG19" s="130"/>
      <c r="BH19" s="295">
        <f t="shared" ref="BH19:BH30" si="28">AS19+AI19+Y19+AX19</f>
        <v>0</v>
      </c>
      <c r="BI19" s="20"/>
    </row>
    <row r="20" spans="1:61" ht="18" customHeight="1" outlineLevel="1" x14ac:dyDescent="0.25">
      <c r="A20" s="138"/>
      <c r="B20" s="19" t="s">
        <v>291</v>
      </c>
      <c r="C20" s="144"/>
      <c r="D20" s="144">
        <v>2024</v>
      </c>
      <c r="E20" s="144"/>
      <c r="F20" s="144">
        <v>2024</v>
      </c>
      <c r="G20" s="20">
        <f t="shared" si="14"/>
        <v>0</v>
      </c>
      <c r="H20" s="20">
        <f t="shared" si="22"/>
        <v>0</v>
      </c>
      <c r="I20" s="25"/>
      <c r="J20" s="20">
        <f t="shared" si="15"/>
        <v>0</v>
      </c>
      <c r="K20" s="20">
        <f t="shared" si="16"/>
        <v>0</v>
      </c>
      <c r="L20" s="25">
        <v>45352</v>
      </c>
      <c r="M20" s="20">
        <f t="shared" si="23"/>
        <v>0</v>
      </c>
      <c r="N20" s="20">
        <f t="shared" si="24"/>
        <v>0</v>
      </c>
      <c r="O20" s="130">
        <f t="shared" si="25"/>
        <v>0</v>
      </c>
      <c r="P20" s="20">
        <f t="shared" si="26"/>
        <v>0</v>
      </c>
      <c r="Q20" s="130">
        <f t="shared" si="17"/>
        <v>0</v>
      </c>
      <c r="R20" s="130"/>
      <c r="S20" s="130"/>
      <c r="T20" s="130">
        <v>0</v>
      </c>
      <c r="U20" s="130"/>
      <c r="V20" s="130">
        <f t="shared" si="18"/>
        <v>0</v>
      </c>
      <c r="W20" s="130"/>
      <c r="X20" s="130"/>
      <c r="Y20" s="130">
        <v>0</v>
      </c>
      <c r="Z20" s="130"/>
      <c r="AA20" s="130">
        <v>0</v>
      </c>
      <c r="AB20" s="130"/>
      <c r="AC20" s="130"/>
      <c r="AD20" s="130">
        <v>0</v>
      </c>
      <c r="AE20" s="130"/>
      <c r="AF20" s="130">
        <f t="shared" si="7"/>
        <v>0</v>
      </c>
      <c r="AG20" s="130"/>
      <c r="AH20" s="130"/>
      <c r="AI20" s="130">
        <v>0</v>
      </c>
      <c r="AJ20" s="130"/>
      <c r="AK20" s="130">
        <f t="shared" si="8"/>
        <v>0</v>
      </c>
      <c r="AL20" s="130"/>
      <c r="AM20" s="130"/>
      <c r="AN20" s="130">
        <v>0</v>
      </c>
      <c r="AO20" s="130"/>
      <c r="AP20" s="130">
        <f t="shared" si="19"/>
        <v>0</v>
      </c>
      <c r="AQ20" s="130"/>
      <c r="AR20" s="130"/>
      <c r="AS20" s="130">
        <v>0</v>
      </c>
      <c r="AT20" s="130"/>
      <c r="AU20" s="130">
        <f t="shared" si="20"/>
        <v>0</v>
      </c>
      <c r="AV20" s="130"/>
      <c r="AW20" s="130"/>
      <c r="AX20" s="130">
        <v>0</v>
      </c>
      <c r="AY20" s="130"/>
      <c r="AZ20" s="130">
        <f t="shared" si="11"/>
        <v>0</v>
      </c>
      <c r="BA20" s="130"/>
      <c r="BB20" s="130"/>
      <c r="BC20" s="130">
        <f t="shared" si="27"/>
        <v>0</v>
      </c>
      <c r="BD20" s="130"/>
      <c r="BE20" s="130">
        <f t="shared" si="21"/>
        <v>0</v>
      </c>
      <c r="BF20" s="130"/>
      <c r="BG20" s="130"/>
      <c r="BH20" s="295">
        <f t="shared" si="28"/>
        <v>0</v>
      </c>
      <c r="BI20" s="20"/>
    </row>
    <row r="21" spans="1:61" ht="18" customHeight="1" outlineLevel="1" x14ac:dyDescent="0.25">
      <c r="A21" s="138"/>
      <c r="B21" s="19" t="s">
        <v>292</v>
      </c>
      <c r="C21" s="144"/>
      <c r="D21" s="144">
        <v>2024</v>
      </c>
      <c r="E21" s="144"/>
      <c r="F21" s="144">
        <v>2024</v>
      </c>
      <c r="G21" s="20">
        <f t="shared" si="14"/>
        <v>16.845199999999998</v>
      </c>
      <c r="H21" s="20">
        <f t="shared" si="22"/>
        <v>16.845199999999998</v>
      </c>
      <c r="I21" s="25"/>
      <c r="J21" s="20">
        <f t="shared" si="15"/>
        <v>15.855686329999999</v>
      </c>
      <c r="K21" s="20">
        <f t="shared" si="16"/>
        <v>15.855686329999999</v>
      </c>
      <c r="L21" s="25">
        <v>45505</v>
      </c>
      <c r="M21" s="20">
        <f t="shared" si="23"/>
        <v>16.845199999999998</v>
      </c>
      <c r="N21" s="20">
        <f t="shared" si="24"/>
        <v>15.855686329999999</v>
      </c>
      <c r="O21" s="130">
        <f t="shared" si="25"/>
        <v>16.845199999999998</v>
      </c>
      <c r="P21" s="20">
        <f t="shared" si="26"/>
        <v>15.855686329999999</v>
      </c>
      <c r="Q21" s="130">
        <f t="shared" si="17"/>
        <v>16.845199999999998</v>
      </c>
      <c r="R21" s="130"/>
      <c r="S21" s="130"/>
      <c r="T21" s="130">
        <v>16.845199999999998</v>
      </c>
      <c r="U21" s="130"/>
      <c r="V21" s="130">
        <f t="shared" si="18"/>
        <v>15.855686329999999</v>
      </c>
      <c r="W21" s="130"/>
      <c r="X21" s="130"/>
      <c r="Y21" s="130">
        <v>15.855686329999999</v>
      </c>
      <c r="Z21" s="130"/>
      <c r="AA21" s="130">
        <v>0</v>
      </c>
      <c r="AB21" s="130"/>
      <c r="AC21" s="130"/>
      <c r="AD21" s="130">
        <v>0</v>
      </c>
      <c r="AE21" s="130"/>
      <c r="AF21" s="130">
        <f t="shared" si="7"/>
        <v>0</v>
      </c>
      <c r="AG21" s="130"/>
      <c r="AH21" s="130"/>
      <c r="AI21" s="189">
        <v>0</v>
      </c>
      <c r="AJ21" s="130"/>
      <c r="AK21" s="130">
        <f t="shared" si="8"/>
        <v>0</v>
      </c>
      <c r="AL21" s="130"/>
      <c r="AM21" s="130"/>
      <c r="AN21" s="130">
        <v>0</v>
      </c>
      <c r="AO21" s="130"/>
      <c r="AP21" s="130">
        <f t="shared" si="19"/>
        <v>0</v>
      </c>
      <c r="AQ21" s="130"/>
      <c r="AR21" s="130"/>
      <c r="AS21" s="130">
        <v>0</v>
      </c>
      <c r="AT21" s="130"/>
      <c r="AU21" s="130">
        <f t="shared" si="20"/>
        <v>0</v>
      </c>
      <c r="AV21" s="130"/>
      <c r="AW21" s="130"/>
      <c r="AX21" s="130">
        <v>0</v>
      </c>
      <c r="AY21" s="130"/>
      <c r="AZ21" s="130">
        <f t="shared" si="11"/>
        <v>16.845199999999998</v>
      </c>
      <c r="BA21" s="130"/>
      <c r="BB21" s="130"/>
      <c r="BC21" s="130">
        <f t="shared" si="27"/>
        <v>16.845199999999998</v>
      </c>
      <c r="BD21" s="130"/>
      <c r="BE21" s="130">
        <f t="shared" si="21"/>
        <v>15.855686329999999</v>
      </c>
      <c r="BF21" s="130"/>
      <c r="BG21" s="130"/>
      <c r="BH21" s="295">
        <f t="shared" si="28"/>
        <v>15.855686329999999</v>
      </c>
      <c r="BI21" s="20"/>
    </row>
    <row r="22" spans="1:61" ht="18" customHeight="1" outlineLevel="1" x14ac:dyDescent="0.25">
      <c r="A22" s="138"/>
      <c r="B22" s="19" t="s">
        <v>293</v>
      </c>
      <c r="C22" s="144"/>
      <c r="D22" s="144">
        <v>2025</v>
      </c>
      <c r="E22" s="144"/>
      <c r="F22" s="144">
        <v>2025</v>
      </c>
      <c r="G22" s="20">
        <f t="shared" si="14"/>
        <v>13.46233</v>
      </c>
      <c r="H22" s="20">
        <f t="shared" si="22"/>
        <v>13.46233</v>
      </c>
      <c r="I22" s="25"/>
      <c r="J22" s="20">
        <f t="shared" si="15"/>
        <v>12.991336670000001</v>
      </c>
      <c r="K22" s="20">
        <f t="shared" si="16"/>
        <v>12.991336670000001</v>
      </c>
      <c r="L22" s="25">
        <v>45505</v>
      </c>
      <c r="M22" s="20">
        <f t="shared" si="23"/>
        <v>13.46233</v>
      </c>
      <c r="N22" s="20">
        <f t="shared" si="24"/>
        <v>12.991336670000001</v>
      </c>
      <c r="O22" s="130">
        <f t="shared" si="25"/>
        <v>13.46233</v>
      </c>
      <c r="P22" s="20">
        <f t="shared" si="26"/>
        <v>12.991336670000001</v>
      </c>
      <c r="Q22" s="130">
        <f t="shared" si="17"/>
        <v>13.46233</v>
      </c>
      <c r="R22" s="130"/>
      <c r="S22" s="130"/>
      <c r="T22" s="130">
        <v>13.46233</v>
      </c>
      <c r="U22" s="130"/>
      <c r="V22" s="130">
        <f t="shared" si="18"/>
        <v>12.991336670000001</v>
      </c>
      <c r="W22" s="130"/>
      <c r="X22" s="130"/>
      <c r="Y22" s="130">
        <v>12.991336670000001</v>
      </c>
      <c r="Z22" s="130"/>
      <c r="AA22" s="130">
        <v>0</v>
      </c>
      <c r="AB22" s="130"/>
      <c r="AC22" s="130"/>
      <c r="AD22" s="130">
        <v>0</v>
      </c>
      <c r="AE22" s="130"/>
      <c r="AF22" s="130">
        <f t="shared" si="7"/>
        <v>0</v>
      </c>
      <c r="AG22" s="130"/>
      <c r="AH22" s="130"/>
      <c r="AI22" s="189">
        <v>0</v>
      </c>
      <c r="AJ22" s="130"/>
      <c r="AK22" s="130">
        <f t="shared" si="8"/>
        <v>0</v>
      </c>
      <c r="AL22" s="130"/>
      <c r="AM22" s="130"/>
      <c r="AN22" s="130">
        <v>0</v>
      </c>
      <c r="AO22" s="130"/>
      <c r="AP22" s="130">
        <f t="shared" si="19"/>
        <v>0</v>
      </c>
      <c r="AQ22" s="130"/>
      <c r="AR22" s="130"/>
      <c r="AS22" s="130">
        <v>0</v>
      </c>
      <c r="AT22" s="130"/>
      <c r="AU22" s="130">
        <f t="shared" si="20"/>
        <v>0</v>
      </c>
      <c r="AV22" s="130"/>
      <c r="AW22" s="130"/>
      <c r="AX22" s="130">
        <v>0</v>
      </c>
      <c r="AY22" s="130"/>
      <c r="AZ22" s="130">
        <f t="shared" si="11"/>
        <v>13.46233</v>
      </c>
      <c r="BA22" s="130"/>
      <c r="BB22" s="130"/>
      <c r="BC22" s="130">
        <f t="shared" si="27"/>
        <v>13.46233</v>
      </c>
      <c r="BD22" s="130"/>
      <c r="BE22" s="130">
        <f t="shared" si="21"/>
        <v>12.991336670000001</v>
      </c>
      <c r="BF22" s="130"/>
      <c r="BG22" s="130"/>
      <c r="BH22" s="295">
        <f t="shared" si="28"/>
        <v>12.991336670000001</v>
      </c>
      <c r="BI22" s="20"/>
    </row>
    <row r="23" spans="1:61" ht="18" customHeight="1" outlineLevel="1" x14ac:dyDescent="0.25">
      <c r="A23" s="138"/>
      <c r="B23" s="19" t="s">
        <v>294</v>
      </c>
      <c r="C23" s="136"/>
      <c r="D23" s="144">
        <v>2025</v>
      </c>
      <c r="E23" s="144"/>
      <c r="F23" s="144">
        <v>2025</v>
      </c>
      <c r="G23" s="20">
        <f t="shared" si="14"/>
        <v>0</v>
      </c>
      <c r="H23" s="20">
        <f t="shared" si="22"/>
        <v>0</v>
      </c>
      <c r="I23" s="25"/>
      <c r="J23" s="20">
        <f t="shared" si="15"/>
        <v>0</v>
      </c>
      <c r="K23" s="20">
        <f t="shared" si="16"/>
        <v>0</v>
      </c>
      <c r="L23" s="25"/>
      <c r="M23" s="20">
        <f t="shared" si="23"/>
        <v>0</v>
      </c>
      <c r="N23" s="20">
        <f t="shared" si="24"/>
        <v>0</v>
      </c>
      <c r="O23" s="130">
        <f t="shared" si="25"/>
        <v>0</v>
      </c>
      <c r="P23" s="20">
        <f t="shared" si="26"/>
        <v>0</v>
      </c>
      <c r="Q23" s="130">
        <f t="shared" si="17"/>
        <v>0</v>
      </c>
      <c r="R23" s="130"/>
      <c r="S23" s="130"/>
      <c r="T23" s="130">
        <v>0</v>
      </c>
      <c r="U23" s="130"/>
      <c r="V23" s="130">
        <f t="shared" si="18"/>
        <v>0</v>
      </c>
      <c r="W23" s="130"/>
      <c r="X23" s="130"/>
      <c r="Y23" s="130">
        <v>0</v>
      </c>
      <c r="Z23" s="130"/>
      <c r="AA23" s="130">
        <v>0</v>
      </c>
      <c r="AB23" s="130"/>
      <c r="AC23" s="130"/>
      <c r="AD23" s="130">
        <v>0</v>
      </c>
      <c r="AE23" s="130"/>
      <c r="AF23" s="130">
        <f t="shared" si="7"/>
        <v>0</v>
      </c>
      <c r="AG23" s="130"/>
      <c r="AH23" s="130"/>
      <c r="AI23" s="189">
        <v>0</v>
      </c>
      <c r="AJ23" s="130"/>
      <c r="AK23" s="130">
        <f t="shared" si="8"/>
        <v>0</v>
      </c>
      <c r="AL23" s="130"/>
      <c r="AM23" s="130"/>
      <c r="AN23" s="130">
        <v>0</v>
      </c>
      <c r="AO23" s="130"/>
      <c r="AP23" s="130">
        <f t="shared" si="19"/>
        <v>0</v>
      </c>
      <c r="AQ23" s="130"/>
      <c r="AR23" s="130"/>
      <c r="AS23" s="130">
        <v>0</v>
      </c>
      <c r="AT23" s="130"/>
      <c r="AU23" s="130">
        <f t="shared" si="20"/>
        <v>0</v>
      </c>
      <c r="AV23" s="130"/>
      <c r="AW23" s="130"/>
      <c r="AX23" s="130">
        <v>0</v>
      </c>
      <c r="AY23" s="130"/>
      <c r="AZ23" s="130">
        <f t="shared" si="11"/>
        <v>0</v>
      </c>
      <c r="BA23" s="130"/>
      <c r="BB23" s="130"/>
      <c r="BC23" s="130">
        <f t="shared" si="27"/>
        <v>0</v>
      </c>
      <c r="BD23" s="130"/>
      <c r="BE23" s="130">
        <f t="shared" si="21"/>
        <v>0</v>
      </c>
      <c r="BF23" s="130"/>
      <c r="BG23" s="130"/>
      <c r="BH23" s="295">
        <f t="shared" si="28"/>
        <v>0</v>
      </c>
      <c r="BI23" s="20"/>
    </row>
    <row r="24" spans="1:61" ht="18" customHeight="1" x14ac:dyDescent="0.25">
      <c r="A24" s="195" t="s">
        <v>303</v>
      </c>
      <c r="B24" s="196" t="s">
        <v>304</v>
      </c>
      <c r="C24" s="226" t="s">
        <v>329</v>
      </c>
      <c r="D24" s="191">
        <v>2025</v>
      </c>
      <c r="E24" s="191"/>
      <c r="F24" s="191">
        <v>2025</v>
      </c>
      <c r="G24" s="20">
        <f t="shared" si="14"/>
        <v>0</v>
      </c>
      <c r="H24" s="20">
        <f t="shared" si="22"/>
        <v>0</v>
      </c>
      <c r="I24" s="198"/>
      <c r="J24" s="20">
        <f t="shared" si="15"/>
        <v>3.1508683999999998</v>
      </c>
      <c r="K24" s="20">
        <f t="shared" si="16"/>
        <v>3.1508683999999998</v>
      </c>
      <c r="L24" s="198">
        <v>45658</v>
      </c>
      <c r="M24" s="20">
        <f t="shared" si="23"/>
        <v>0</v>
      </c>
      <c r="N24" s="20">
        <f t="shared" si="24"/>
        <v>3.1508683999999998</v>
      </c>
      <c r="O24" s="130">
        <f t="shared" si="25"/>
        <v>0</v>
      </c>
      <c r="P24" s="20">
        <f t="shared" si="26"/>
        <v>3.1508683999999998</v>
      </c>
      <c r="Q24" s="130">
        <f t="shared" si="17"/>
        <v>0</v>
      </c>
      <c r="R24" s="130"/>
      <c r="S24" s="130"/>
      <c r="T24" s="130">
        <v>0</v>
      </c>
      <c r="U24" s="199"/>
      <c r="V24" s="130">
        <f>W24+X24+Y24+Z24</f>
        <v>3.1508683999999998</v>
      </c>
      <c r="W24" s="199"/>
      <c r="X24" s="199"/>
      <c r="Y24" s="199">
        <v>3.1508683999999998</v>
      </c>
      <c r="Z24" s="199"/>
      <c r="AA24" s="130">
        <v>0</v>
      </c>
      <c r="AB24" s="130"/>
      <c r="AC24" s="130"/>
      <c r="AD24" s="130">
        <v>0</v>
      </c>
      <c r="AE24" s="130"/>
      <c r="AF24" s="130">
        <f t="shared" si="7"/>
        <v>0</v>
      </c>
      <c r="AG24" s="130"/>
      <c r="AH24" s="130"/>
      <c r="AI24" s="189">
        <v>0</v>
      </c>
      <c r="AJ24" s="130"/>
      <c r="AK24" s="130">
        <f t="shared" si="8"/>
        <v>0</v>
      </c>
      <c r="AL24" s="130"/>
      <c r="AM24" s="130"/>
      <c r="AN24" s="130">
        <v>0</v>
      </c>
      <c r="AO24" s="130"/>
      <c r="AP24" s="130">
        <f t="shared" si="19"/>
        <v>0</v>
      </c>
      <c r="AQ24" s="130"/>
      <c r="AR24" s="130"/>
      <c r="AS24" s="130">
        <v>0</v>
      </c>
      <c r="AT24" s="130"/>
      <c r="AU24" s="130">
        <f t="shared" si="20"/>
        <v>0</v>
      </c>
      <c r="AV24" s="130"/>
      <c r="AW24" s="130"/>
      <c r="AX24" s="130">
        <v>0</v>
      </c>
      <c r="AY24" s="130"/>
      <c r="AZ24" s="130">
        <f t="shared" si="11"/>
        <v>0</v>
      </c>
      <c r="BA24" s="199"/>
      <c r="BB24" s="199"/>
      <c r="BC24" s="130">
        <f t="shared" si="27"/>
        <v>0</v>
      </c>
      <c r="BD24" s="199"/>
      <c r="BE24" s="130">
        <f t="shared" si="21"/>
        <v>3.1508683999999998</v>
      </c>
      <c r="BF24" s="199"/>
      <c r="BG24" s="199"/>
      <c r="BH24" s="295">
        <f t="shared" si="28"/>
        <v>3.1508683999999998</v>
      </c>
      <c r="BI24" s="197"/>
    </row>
    <row r="25" spans="1:61" ht="18" customHeight="1" x14ac:dyDescent="0.25">
      <c r="A25" s="195" t="s">
        <v>314</v>
      </c>
      <c r="B25" s="196" t="s">
        <v>320</v>
      </c>
      <c r="C25" s="226" t="s">
        <v>330</v>
      </c>
      <c r="D25" s="253">
        <v>2025</v>
      </c>
      <c r="E25" s="253"/>
      <c r="F25" s="253">
        <v>2025</v>
      </c>
      <c r="G25" s="20">
        <f t="shared" si="14"/>
        <v>3.4407002599999998</v>
      </c>
      <c r="H25" s="20">
        <f t="shared" si="22"/>
        <v>3.4407002599999998</v>
      </c>
      <c r="I25" s="198">
        <v>45689</v>
      </c>
      <c r="J25" s="20">
        <f t="shared" si="15"/>
        <v>12.98015869</v>
      </c>
      <c r="K25" s="20">
        <f t="shared" si="16"/>
        <v>12.98015869</v>
      </c>
      <c r="L25" s="198">
        <v>45658</v>
      </c>
      <c r="M25" s="20">
        <f t="shared" si="23"/>
        <v>3.4407002599999998</v>
      </c>
      <c r="N25" s="20">
        <f t="shared" si="24"/>
        <v>12.98015869</v>
      </c>
      <c r="O25" s="130">
        <f t="shared" si="25"/>
        <v>3.4407002599999998</v>
      </c>
      <c r="P25" s="20">
        <f t="shared" si="26"/>
        <v>12.98015869</v>
      </c>
      <c r="Q25" s="130">
        <f t="shared" ref="Q25" si="29">R25+S25+T25+U25</f>
        <v>0</v>
      </c>
      <c r="R25" s="130"/>
      <c r="S25" s="130"/>
      <c r="T25" s="130">
        <v>0</v>
      </c>
      <c r="U25" s="199"/>
      <c r="V25" s="130">
        <f>W25+X25+Y25+Z25</f>
        <v>3.0499719999999999</v>
      </c>
      <c r="W25" s="199"/>
      <c r="X25" s="199"/>
      <c r="Y25" s="199">
        <v>3.0499719999999999</v>
      </c>
      <c r="Z25" s="199"/>
      <c r="AA25" s="130">
        <v>0</v>
      </c>
      <c r="AB25" s="130"/>
      <c r="AC25" s="130"/>
      <c r="AD25" s="130">
        <v>0</v>
      </c>
      <c r="AE25" s="130"/>
      <c r="AF25" s="130">
        <f t="shared" ref="AF25" si="30">AG25+AH25+AI25+AJ25</f>
        <v>3.1811208</v>
      </c>
      <c r="AG25" s="130"/>
      <c r="AH25" s="130"/>
      <c r="AI25" s="189">
        <v>3.1811208</v>
      </c>
      <c r="AJ25" s="130"/>
      <c r="AK25" s="130">
        <f t="shared" ref="AK25" si="31">AL25+AM25+AN25+AO25</f>
        <v>0</v>
      </c>
      <c r="AL25" s="130"/>
      <c r="AM25" s="130"/>
      <c r="AN25" s="130">
        <v>0</v>
      </c>
      <c r="AO25" s="130"/>
      <c r="AP25" s="130">
        <f t="shared" ref="AP25" si="32">AQ25+AR25+AS25+AT25</f>
        <v>3.3083656299999999</v>
      </c>
      <c r="AQ25" s="130"/>
      <c r="AR25" s="130"/>
      <c r="AS25" s="130">
        <v>3.3083656299999999</v>
      </c>
      <c r="AT25" s="130"/>
      <c r="AU25" s="130">
        <f t="shared" ref="AU25" si="33">AV25+AW25+AX25+AY25</f>
        <v>3.4407002599999998</v>
      </c>
      <c r="AV25" s="130"/>
      <c r="AW25" s="130"/>
      <c r="AX25" s="130">
        <v>3.4407002599999998</v>
      </c>
      <c r="AY25" s="130"/>
      <c r="AZ25" s="130">
        <f t="shared" si="11"/>
        <v>3.4407002599999998</v>
      </c>
      <c r="BA25" s="199"/>
      <c r="BB25" s="199"/>
      <c r="BC25" s="130">
        <f t="shared" si="27"/>
        <v>3.4407002599999998</v>
      </c>
      <c r="BD25" s="199"/>
      <c r="BE25" s="130">
        <f>BF25+BG25+BH25+BI25</f>
        <v>12.98015869</v>
      </c>
      <c r="BF25" s="199"/>
      <c r="BG25" s="199"/>
      <c r="BH25" s="295">
        <f t="shared" si="28"/>
        <v>12.98015869</v>
      </c>
      <c r="BI25" s="197"/>
    </row>
    <row r="26" spans="1:61" ht="18" customHeight="1" x14ac:dyDescent="0.25">
      <c r="A26" s="195" t="s">
        <v>315</v>
      </c>
      <c r="B26" s="196" t="s">
        <v>312</v>
      </c>
      <c r="C26" s="226" t="s">
        <v>331</v>
      </c>
      <c r="D26" s="228">
        <v>2026</v>
      </c>
      <c r="E26" s="228"/>
      <c r="F26" s="228">
        <v>2027</v>
      </c>
      <c r="G26" s="20">
        <f t="shared" si="14"/>
        <v>0</v>
      </c>
      <c r="H26" s="20">
        <f t="shared" si="22"/>
        <v>0</v>
      </c>
      <c r="I26" s="198"/>
      <c r="J26" s="20">
        <f t="shared" si="15"/>
        <v>26.0950256</v>
      </c>
      <c r="K26" s="20">
        <f t="shared" si="16"/>
        <v>26.0950256</v>
      </c>
      <c r="L26" s="198">
        <v>45689</v>
      </c>
      <c r="M26" s="20">
        <f t="shared" si="23"/>
        <v>0</v>
      </c>
      <c r="N26" s="20">
        <f t="shared" si="24"/>
        <v>26.0950256</v>
      </c>
      <c r="O26" s="130">
        <f>H26</f>
        <v>0</v>
      </c>
      <c r="P26" s="20">
        <f>K26</f>
        <v>26.0950256</v>
      </c>
      <c r="Q26" s="130">
        <f t="shared" si="17"/>
        <v>0</v>
      </c>
      <c r="R26" s="199"/>
      <c r="S26" s="199"/>
      <c r="T26" s="199">
        <v>0</v>
      </c>
      <c r="U26" s="199"/>
      <c r="V26" s="199">
        <f>W26+X26+Y26+Z26</f>
        <v>0</v>
      </c>
      <c r="W26" s="199"/>
      <c r="X26" s="199"/>
      <c r="Y26" s="199">
        <v>0</v>
      </c>
      <c r="Z26" s="199"/>
      <c r="AA26" s="199">
        <v>0</v>
      </c>
      <c r="AB26" s="199"/>
      <c r="AC26" s="199"/>
      <c r="AD26" s="199">
        <v>0</v>
      </c>
      <c r="AE26" s="199"/>
      <c r="AF26" s="130">
        <f t="shared" si="7"/>
        <v>17.16778</v>
      </c>
      <c r="AG26" s="199"/>
      <c r="AH26" s="199"/>
      <c r="AI26" s="224">
        <v>17.16778</v>
      </c>
      <c r="AJ26" s="199"/>
      <c r="AK26" s="130">
        <f t="shared" si="8"/>
        <v>0</v>
      </c>
      <c r="AL26" s="199"/>
      <c r="AM26" s="199"/>
      <c r="AN26" s="199">
        <v>0</v>
      </c>
      <c r="AO26" s="199"/>
      <c r="AP26" s="130">
        <f t="shared" si="19"/>
        <v>8.9272455999999991</v>
      </c>
      <c r="AQ26" s="199"/>
      <c r="AR26" s="199"/>
      <c r="AS26" s="199">
        <v>8.9272455999999991</v>
      </c>
      <c r="AT26" s="199"/>
      <c r="AU26" s="130">
        <f t="shared" si="20"/>
        <v>0</v>
      </c>
      <c r="AV26" s="199"/>
      <c r="AW26" s="199"/>
      <c r="AX26" s="199">
        <v>0</v>
      </c>
      <c r="AY26" s="199"/>
      <c r="AZ26" s="130">
        <f t="shared" si="11"/>
        <v>0</v>
      </c>
      <c r="BA26" s="199"/>
      <c r="BB26" s="199"/>
      <c r="BC26" s="130">
        <f t="shared" si="27"/>
        <v>0</v>
      </c>
      <c r="BD26" s="199"/>
      <c r="BE26" s="199">
        <f>BF26+BG26+BH26+BI26</f>
        <v>26.0950256</v>
      </c>
      <c r="BF26" s="199"/>
      <c r="BG26" s="199"/>
      <c r="BH26" s="295">
        <f t="shared" si="28"/>
        <v>26.0950256</v>
      </c>
      <c r="BI26" s="197"/>
    </row>
    <row r="27" spans="1:61" ht="18" customHeight="1" x14ac:dyDescent="0.25">
      <c r="A27" s="195" t="s">
        <v>316</v>
      </c>
      <c r="B27" s="196" t="s">
        <v>313</v>
      </c>
      <c r="C27" s="226" t="s">
        <v>332</v>
      </c>
      <c r="D27" s="228">
        <v>2027</v>
      </c>
      <c r="E27" s="228"/>
      <c r="F27" s="228">
        <v>2027</v>
      </c>
      <c r="G27" s="20">
        <f t="shared" si="14"/>
        <v>0</v>
      </c>
      <c r="H27" s="20">
        <f t="shared" si="22"/>
        <v>0</v>
      </c>
      <c r="I27" s="198"/>
      <c r="J27" s="20">
        <f t="shared" si="15"/>
        <v>26.766856659999998</v>
      </c>
      <c r="K27" s="20">
        <f t="shared" si="16"/>
        <v>26.766856659999998</v>
      </c>
      <c r="L27" s="198">
        <v>45689</v>
      </c>
      <c r="M27" s="20">
        <f t="shared" si="23"/>
        <v>0</v>
      </c>
      <c r="N27" s="20">
        <f t="shared" si="24"/>
        <v>26.766856659999998</v>
      </c>
      <c r="O27" s="130">
        <f t="shared" si="25"/>
        <v>0</v>
      </c>
      <c r="P27" s="20">
        <f t="shared" si="26"/>
        <v>26.766856659999998</v>
      </c>
      <c r="Q27" s="130">
        <f t="shared" si="17"/>
        <v>0</v>
      </c>
      <c r="R27" s="199"/>
      <c r="S27" s="199"/>
      <c r="T27" s="199">
        <v>0</v>
      </c>
      <c r="U27" s="199"/>
      <c r="V27" s="199">
        <f t="shared" ref="V27:V28" si="34">W27+X27+Y27+Z27</f>
        <v>0</v>
      </c>
      <c r="W27" s="199"/>
      <c r="X27" s="199"/>
      <c r="Y27" s="199">
        <v>0</v>
      </c>
      <c r="Z27" s="199"/>
      <c r="AA27" s="199">
        <v>0</v>
      </c>
      <c r="AB27" s="199"/>
      <c r="AC27" s="199"/>
      <c r="AD27" s="199">
        <v>0</v>
      </c>
      <c r="AE27" s="199"/>
      <c r="AF27" s="130">
        <f t="shared" si="7"/>
        <v>26.766856659999998</v>
      </c>
      <c r="AG27" s="199"/>
      <c r="AH27" s="199"/>
      <c r="AI27" s="224">
        <v>26.766856659999998</v>
      </c>
      <c r="AJ27" s="199"/>
      <c r="AK27" s="130">
        <f t="shared" si="8"/>
        <v>0</v>
      </c>
      <c r="AL27" s="199"/>
      <c r="AM27" s="199"/>
      <c r="AN27" s="199">
        <v>0</v>
      </c>
      <c r="AO27" s="199"/>
      <c r="AP27" s="130">
        <f t="shared" si="19"/>
        <v>0</v>
      </c>
      <c r="AQ27" s="199"/>
      <c r="AR27" s="199"/>
      <c r="AS27" s="199">
        <v>0</v>
      </c>
      <c r="AT27" s="199"/>
      <c r="AU27" s="130">
        <f t="shared" si="20"/>
        <v>0</v>
      </c>
      <c r="AV27" s="199"/>
      <c r="AW27" s="199"/>
      <c r="AX27" s="199">
        <v>0</v>
      </c>
      <c r="AY27" s="199"/>
      <c r="AZ27" s="130">
        <f t="shared" si="11"/>
        <v>0</v>
      </c>
      <c r="BA27" s="199"/>
      <c r="BB27" s="199"/>
      <c r="BC27" s="130">
        <f t="shared" si="27"/>
        <v>0</v>
      </c>
      <c r="BD27" s="199"/>
      <c r="BE27" s="199">
        <f>BF27+BG27+BH27+BI27</f>
        <v>26.766856659999998</v>
      </c>
      <c r="BF27" s="199"/>
      <c r="BG27" s="199"/>
      <c r="BH27" s="295">
        <f t="shared" si="28"/>
        <v>26.766856659999998</v>
      </c>
      <c r="BI27" s="197"/>
    </row>
    <row r="28" spans="1:61" ht="18" customHeight="1" x14ac:dyDescent="0.25">
      <c r="A28" s="236" t="s">
        <v>318</v>
      </c>
      <c r="B28" s="19" t="s">
        <v>317</v>
      </c>
      <c r="C28" s="226" t="s">
        <v>333</v>
      </c>
      <c r="D28" s="239">
        <v>2026</v>
      </c>
      <c r="E28" s="239"/>
      <c r="F28" s="239">
        <v>2028</v>
      </c>
      <c r="G28" s="20">
        <f t="shared" si="14"/>
        <v>0.69124114999999997</v>
      </c>
      <c r="H28" s="20">
        <f t="shared" si="22"/>
        <v>0.69124114999999997</v>
      </c>
      <c r="I28" s="241">
        <v>45689</v>
      </c>
      <c r="J28" s="20">
        <f t="shared" si="15"/>
        <v>2.3145330499999996</v>
      </c>
      <c r="K28" s="20">
        <f t="shared" si="16"/>
        <v>2.3145330499999996</v>
      </c>
      <c r="L28" s="241">
        <v>45689</v>
      </c>
      <c r="M28" s="20">
        <f t="shared" si="23"/>
        <v>0.69124114999999997</v>
      </c>
      <c r="N28" s="20">
        <f t="shared" si="24"/>
        <v>2.3145330499999996</v>
      </c>
      <c r="O28" s="130">
        <f t="shared" si="25"/>
        <v>0.69124114999999997</v>
      </c>
      <c r="P28" s="20">
        <f t="shared" si="26"/>
        <v>2.3145330499999996</v>
      </c>
      <c r="Q28" s="130">
        <f t="shared" si="17"/>
        <v>0</v>
      </c>
      <c r="R28" s="199"/>
      <c r="S28" s="199"/>
      <c r="T28" s="199">
        <v>0</v>
      </c>
      <c r="U28" s="242"/>
      <c r="V28" s="199">
        <f t="shared" si="34"/>
        <v>0</v>
      </c>
      <c r="W28" s="242"/>
      <c r="X28" s="242"/>
      <c r="Y28" s="242">
        <v>0</v>
      </c>
      <c r="Z28" s="242"/>
      <c r="AA28" s="199">
        <v>0</v>
      </c>
      <c r="AB28" s="242"/>
      <c r="AC28" s="242"/>
      <c r="AD28" s="199">
        <v>0</v>
      </c>
      <c r="AE28" s="242"/>
      <c r="AF28" s="130">
        <f t="shared" si="7"/>
        <v>0.95863695000000004</v>
      </c>
      <c r="AG28" s="242"/>
      <c r="AH28" s="242"/>
      <c r="AI28" s="274">
        <v>0.95863695000000004</v>
      </c>
      <c r="AJ28" s="242"/>
      <c r="AK28" s="130">
        <f t="shared" si="8"/>
        <v>0</v>
      </c>
      <c r="AL28" s="242"/>
      <c r="AM28" s="242"/>
      <c r="AN28" s="199">
        <v>0</v>
      </c>
      <c r="AO28" s="242"/>
      <c r="AP28" s="130">
        <f t="shared" si="19"/>
        <v>0.66465494999999997</v>
      </c>
      <c r="AQ28" s="242"/>
      <c r="AR28" s="242"/>
      <c r="AS28" s="242">
        <v>0.66465494999999997</v>
      </c>
      <c r="AT28" s="242"/>
      <c r="AU28" s="130">
        <f t="shared" si="20"/>
        <v>0.69124114999999997</v>
      </c>
      <c r="AV28" s="242"/>
      <c r="AW28" s="242"/>
      <c r="AX28" s="199">
        <v>0.69124114999999997</v>
      </c>
      <c r="AY28" s="242"/>
      <c r="AZ28" s="130">
        <f t="shared" si="11"/>
        <v>0.69124114999999997</v>
      </c>
      <c r="BA28" s="199"/>
      <c r="BB28" s="199"/>
      <c r="BC28" s="130">
        <f t="shared" si="27"/>
        <v>0.69124114999999997</v>
      </c>
      <c r="BD28" s="242"/>
      <c r="BE28" s="199">
        <f t="shared" ref="BE28" si="35">BF28+BG28+BH28+BI28</f>
        <v>2.3145330499999996</v>
      </c>
      <c r="BF28" s="242"/>
      <c r="BG28" s="242"/>
      <c r="BH28" s="295">
        <f t="shared" si="28"/>
        <v>2.3145330499999996</v>
      </c>
      <c r="BI28" s="240"/>
    </row>
    <row r="29" spans="1:61" ht="18" customHeight="1" x14ac:dyDescent="0.25">
      <c r="A29" s="236" t="s">
        <v>321</v>
      </c>
      <c r="B29" s="237" t="s">
        <v>319</v>
      </c>
      <c r="C29" s="226" t="s">
        <v>334</v>
      </c>
      <c r="D29" s="239">
        <v>2026</v>
      </c>
      <c r="E29" s="239"/>
      <c r="F29" s="239">
        <v>2028</v>
      </c>
      <c r="G29" s="20">
        <f t="shared" si="14"/>
        <v>5.6975134900000004</v>
      </c>
      <c r="H29" s="20">
        <f t="shared" si="22"/>
        <v>5.6975134900000004</v>
      </c>
      <c r="I29" s="241">
        <v>45689</v>
      </c>
      <c r="J29" s="20">
        <f t="shared" si="15"/>
        <v>16.443563349999998</v>
      </c>
      <c r="K29" s="20">
        <f t="shared" si="16"/>
        <v>16.443563349999998</v>
      </c>
      <c r="L29" s="241">
        <v>45689</v>
      </c>
      <c r="M29" s="20">
        <f t="shared" si="23"/>
        <v>5.6975134900000004</v>
      </c>
      <c r="N29" s="20">
        <f t="shared" si="24"/>
        <v>16.443563349999998</v>
      </c>
      <c r="O29" s="130">
        <f t="shared" si="25"/>
        <v>5.6975134900000004</v>
      </c>
      <c r="P29" s="20">
        <f t="shared" si="26"/>
        <v>16.443563349999998</v>
      </c>
      <c r="Q29" s="130">
        <f t="shared" si="17"/>
        <v>0</v>
      </c>
      <c r="R29" s="199"/>
      <c r="S29" s="199"/>
      <c r="T29" s="199">
        <v>0</v>
      </c>
      <c r="U29" s="242"/>
      <c r="V29" s="199">
        <f t="shared" ref="V29" si="36">W29+X29+Y29+Z29</f>
        <v>0</v>
      </c>
      <c r="W29" s="242"/>
      <c r="X29" s="242"/>
      <c r="Y29" s="242">
        <v>0</v>
      </c>
      <c r="Z29" s="242"/>
      <c r="AA29" s="199">
        <v>0</v>
      </c>
      <c r="AB29" s="242"/>
      <c r="AC29" s="242"/>
      <c r="AD29" s="199">
        <v>0</v>
      </c>
      <c r="AE29" s="242"/>
      <c r="AF29" s="130">
        <f t="shared" si="7"/>
        <v>5.2676714999999996</v>
      </c>
      <c r="AG29" s="242"/>
      <c r="AH29" s="242"/>
      <c r="AI29" s="274">
        <v>5.2676714999999996</v>
      </c>
      <c r="AJ29" s="242"/>
      <c r="AK29" s="130">
        <f t="shared" ref="AK29" si="37">AL29+AM29+AN29+AO29</f>
        <v>0</v>
      </c>
      <c r="AL29" s="242"/>
      <c r="AM29" s="242"/>
      <c r="AN29" s="199">
        <v>0</v>
      </c>
      <c r="AO29" s="242"/>
      <c r="AP29" s="130">
        <f t="shared" ref="AP29" si="38">AQ29+AR29+AS29+AT29</f>
        <v>5.4783783599999998</v>
      </c>
      <c r="AQ29" s="242"/>
      <c r="AR29" s="242"/>
      <c r="AS29" s="242">
        <v>5.4783783599999998</v>
      </c>
      <c r="AT29" s="242"/>
      <c r="AU29" s="130">
        <f t="shared" si="20"/>
        <v>5.6975134900000004</v>
      </c>
      <c r="AV29" s="242"/>
      <c r="AW29" s="242"/>
      <c r="AX29" s="242">
        <v>5.6975134900000004</v>
      </c>
      <c r="AY29" s="242"/>
      <c r="AZ29" s="130">
        <f t="shared" si="11"/>
        <v>5.6975134900000004</v>
      </c>
      <c r="BA29" s="199"/>
      <c r="BB29" s="199"/>
      <c r="BC29" s="130">
        <f t="shared" si="27"/>
        <v>5.6975134900000004</v>
      </c>
      <c r="BD29" s="242"/>
      <c r="BE29" s="199">
        <f t="shared" ref="BE29" si="39">BF29+BG29+BH29+BI29</f>
        <v>16.443563349999998</v>
      </c>
      <c r="BF29" s="242"/>
      <c r="BG29" s="242"/>
      <c r="BH29" s="295">
        <f t="shared" si="28"/>
        <v>16.443563349999998</v>
      </c>
      <c r="BI29" s="240"/>
    </row>
    <row r="30" spans="1:61" ht="18" customHeight="1" x14ac:dyDescent="0.25">
      <c r="A30" s="267" t="s">
        <v>323</v>
      </c>
      <c r="B30" s="275" t="s">
        <v>326</v>
      </c>
      <c r="C30" s="226" t="s">
        <v>335</v>
      </c>
      <c r="D30" s="239">
        <v>2025</v>
      </c>
      <c r="E30" s="239"/>
      <c r="F30" s="239"/>
      <c r="G30" s="20">
        <f t="shared" si="14"/>
        <v>0</v>
      </c>
      <c r="H30" s="20">
        <f t="shared" si="22"/>
        <v>0</v>
      </c>
      <c r="I30" s="241"/>
      <c r="J30" s="20">
        <f t="shared" si="15"/>
        <v>4.8879999999999999</v>
      </c>
      <c r="K30" s="20">
        <f t="shared" si="16"/>
        <v>4.8879999999999999</v>
      </c>
      <c r="L30" s="241">
        <v>45689</v>
      </c>
      <c r="M30" s="20">
        <f t="shared" si="23"/>
        <v>0</v>
      </c>
      <c r="N30" s="20">
        <f t="shared" si="24"/>
        <v>4.8879999999999999</v>
      </c>
      <c r="O30" s="130">
        <f t="shared" si="25"/>
        <v>0</v>
      </c>
      <c r="P30" s="20">
        <f t="shared" si="26"/>
        <v>4.8879999999999999</v>
      </c>
      <c r="Q30" s="130">
        <f t="shared" ref="Q30" si="40">R30+S30+T30+U30</f>
        <v>0</v>
      </c>
      <c r="R30" s="199"/>
      <c r="S30" s="199"/>
      <c r="T30" s="199">
        <v>0</v>
      </c>
      <c r="U30" s="242"/>
      <c r="V30" s="199">
        <f t="shared" ref="V30" si="41">W30+X30+Y30+Z30</f>
        <v>4.8879999999999999</v>
      </c>
      <c r="W30" s="242"/>
      <c r="X30" s="242"/>
      <c r="Y30" s="242">
        <v>4.8879999999999999</v>
      </c>
      <c r="Z30" s="242"/>
      <c r="AA30" s="199">
        <v>0</v>
      </c>
      <c r="AB30" s="242"/>
      <c r="AC30" s="242"/>
      <c r="AD30" s="199">
        <v>0</v>
      </c>
      <c r="AE30" s="242"/>
      <c r="AF30" s="130">
        <f t="shared" ref="AF30" si="42">AG30+AH30+AI30+AJ30</f>
        <v>0</v>
      </c>
      <c r="AG30" s="242"/>
      <c r="AH30" s="242"/>
      <c r="AI30" s="274">
        <v>0</v>
      </c>
      <c r="AJ30" s="242"/>
      <c r="AK30" s="130">
        <f t="shared" ref="AK30" si="43">AL30+AM30+AN30+AO30</f>
        <v>0</v>
      </c>
      <c r="AL30" s="242"/>
      <c r="AM30" s="242"/>
      <c r="AN30" s="199">
        <v>0</v>
      </c>
      <c r="AO30" s="242"/>
      <c r="AP30" s="130">
        <f t="shared" ref="AP30" si="44">AQ30+AR30+AS30+AT30</f>
        <v>0</v>
      </c>
      <c r="AQ30" s="242"/>
      <c r="AR30" s="242"/>
      <c r="AS30" s="242">
        <v>0</v>
      </c>
      <c r="AT30" s="242"/>
      <c r="AU30" s="130">
        <f t="shared" ref="AU30" si="45">AV30+AW30+AX30+AY30</f>
        <v>0</v>
      </c>
      <c r="AV30" s="242"/>
      <c r="AW30" s="242"/>
      <c r="AX30" s="242">
        <v>0</v>
      </c>
      <c r="AY30" s="242"/>
      <c r="AZ30" s="130">
        <f t="shared" si="11"/>
        <v>0</v>
      </c>
      <c r="BA30" s="199"/>
      <c r="BB30" s="199"/>
      <c r="BC30" s="130">
        <f t="shared" si="27"/>
        <v>0</v>
      </c>
      <c r="BD30" s="242"/>
      <c r="BE30" s="199">
        <f t="shared" ref="BE30" si="46">BF30+BG30+BH30+BI30</f>
        <v>4.8879999999999999</v>
      </c>
      <c r="BF30" s="242"/>
      <c r="BG30" s="242"/>
      <c r="BH30" s="295">
        <f t="shared" si="28"/>
        <v>4.8879999999999999</v>
      </c>
      <c r="BI30" s="240"/>
    </row>
    <row r="31" spans="1:61" ht="18" customHeight="1" x14ac:dyDescent="0.25">
      <c r="A31" s="267" t="s">
        <v>324</v>
      </c>
      <c r="B31" s="277" t="s">
        <v>325</v>
      </c>
      <c r="C31" s="226" t="s">
        <v>336</v>
      </c>
      <c r="D31" s="239">
        <v>2025</v>
      </c>
      <c r="E31" s="239"/>
      <c r="F31" s="239"/>
      <c r="G31" s="20">
        <f t="shared" si="14"/>
        <v>0</v>
      </c>
      <c r="H31" s="20">
        <f t="shared" si="22"/>
        <v>0</v>
      </c>
      <c r="I31" s="241"/>
      <c r="J31" s="20">
        <f t="shared" si="15"/>
        <v>5.4134872500000002</v>
      </c>
      <c r="K31" s="20">
        <f t="shared" si="16"/>
        <v>5.4134872500000002</v>
      </c>
      <c r="L31" s="241">
        <v>45689</v>
      </c>
      <c r="M31" s="20">
        <f t="shared" si="23"/>
        <v>0</v>
      </c>
      <c r="N31" s="20">
        <f>K31</f>
        <v>5.4134872500000002</v>
      </c>
      <c r="O31" s="130">
        <f t="shared" si="25"/>
        <v>0</v>
      </c>
      <c r="P31" s="20">
        <f t="shared" si="26"/>
        <v>5.4134872500000002</v>
      </c>
      <c r="Q31" s="130">
        <f t="shared" ref="Q31" si="47">R31+S31+T31+U31</f>
        <v>0</v>
      </c>
      <c r="R31" s="199"/>
      <c r="S31" s="199"/>
      <c r="T31" s="199">
        <v>0</v>
      </c>
      <c r="U31" s="242"/>
      <c r="V31" s="199">
        <f t="shared" ref="V31" si="48">W31+X31+Y31+Z31</f>
        <v>5.4134872500000002</v>
      </c>
      <c r="W31" s="242"/>
      <c r="X31" s="242"/>
      <c r="Y31" s="242">
        <v>5.4134872500000002</v>
      </c>
      <c r="Z31" s="242"/>
      <c r="AA31" s="199">
        <v>0</v>
      </c>
      <c r="AB31" s="242"/>
      <c r="AC31" s="242"/>
      <c r="AD31" s="199">
        <v>0</v>
      </c>
      <c r="AE31" s="242"/>
      <c r="AF31" s="130">
        <f t="shared" ref="AF31" si="49">AG31+AH31+AI31+AJ31</f>
        <v>0</v>
      </c>
      <c r="AG31" s="242"/>
      <c r="AH31" s="242"/>
      <c r="AI31" s="274">
        <v>0</v>
      </c>
      <c r="AJ31" s="242"/>
      <c r="AK31" s="130">
        <f t="shared" ref="AK31" si="50">AL31+AM31+AN31+AO31</f>
        <v>0</v>
      </c>
      <c r="AL31" s="242"/>
      <c r="AM31" s="242"/>
      <c r="AN31" s="199">
        <v>0</v>
      </c>
      <c r="AO31" s="242"/>
      <c r="AP31" s="130">
        <f t="shared" ref="AP31" si="51">AQ31+AR31+AS31+AT31</f>
        <v>0</v>
      </c>
      <c r="AQ31" s="242"/>
      <c r="AR31" s="242"/>
      <c r="AS31" s="242">
        <v>0</v>
      </c>
      <c r="AT31" s="242"/>
      <c r="AU31" s="130">
        <f t="shared" ref="AU31" si="52">AV31+AW31+AX31+AY31</f>
        <v>0</v>
      </c>
      <c r="AV31" s="242"/>
      <c r="AW31" s="242"/>
      <c r="AX31" s="242">
        <v>0</v>
      </c>
      <c r="AY31" s="242"/>
      <c r="AZ31" s="130">
        <f t="shared" si="11"/>
        <v>0</v>
      </c>
      <c r="BA31" s="199"/>
      <c r="BB31" s="199"/>
      <c r="BC31" s="130">
        <f t="shared" si="27"/>
        <v>0</v>
      </c>
      <c r="BD31" s="242"/>
      <c r="BE31" s="199">
        <f t="shared" ref="BE31" si="53">BF31+BG31+BH31+BI31</f>
        <v>5.4134872500000002</v>
      </c>
      <c r="BF31" s="242"/>
      <c r="BG31" s="242"/>
      <c r="BH31" s="295">
        <f>AS31+AI31+Y31+AX31</f>
        <v>5.4134872500000002</v>
      </c>
      <c r="BI31" s="240"/>
    </row>
    <row r="32" spans="1:61" ht="19.5" customHeight="1" x14ac:dyDescent="0.25">
      <c r="A32" s="15">
        <v>2</v>
      </c>
      <c r="B32" s="16" t="s">
        <v>32</v>
      </c>
      <c r="C32" s="11"/>
      <c r="D32" s="11"/>
      <c r="E32" s="11"/>
      <c r="F32" s="11"/>
      <c r="G32" s="17">
        <f>SUM(G33:G34)</f>
        <v>1067.341347323028</v>
      </c>
      <c r="H32" s="17">
        <f>SUM(H33:H34)</f>
        <v>1067.341347323028</v>
      </c>
      <c r="I32" s="11"/>
      <c r="J32" s="17">
        <f>SUM(J33:J34)</f>
        <v>1052.178982243576</v>
      </c>
      <c r="K32" s="17">
        <f>SUM(K33:K34)</f>
        <v>1052.178982243576</v>
      </c>
      <c r="L32" s="11"/>
      <c r="M32" s="17">
        <f>SUM(M33:M34)</f>
        <v>1067.341347323028</v>
      </c>
      <c r="N32" s="17">
        <f t="shared" ref="N32:BD32" si="54">SUM(N33:N34)</f>
        <v>1052.178982243576</v>
      </c>
      <c r="O32" s="153">
        <f>SUM(O33:O34)</f>
        <v>1067.341347323028</v>
      </c>
      <c r="P32" s="17">
        <f t="shared" si="54"/>
        <v>1052.178982243576</v>
      </c>
      <c r="Q32" s="153">
        <f t="shared" si="54"/>
        <v>120.083</v>
      </c>
      <c r="R32" s="153">
        <f t="shared" si="54"/>
        <v>0</v>
      </c>
      <c r="S32" s="153">
        <f t="shared" si="54"/>
        <v>0</v>
      </c>
      <c r="T32" s="153">
        <f t="shared" si="54"/>
        <v>120.083</v>
      </c>
      <c r="U32" s="153">
        <f t="shared" si="54"/>
        <v>0</v>
      </c>
      <c r="V32" s="153">
        <f t="shared" ref="V32:Z32" si="55">SUM(V33:V34)</f>
        <v>69.697143112000006</v>
      </c>
      <c r="W32" s="153">
        <f t="shared" si="55"/>
        <v>0</v>
      </c>
      <c r="X32" s="153">
        <f t="shared" si="55"/>
        <v>0</v>
      </c>
      <c r="Y32" s="153">
        <f t="shared" si="55"/>
        <v>69.697143112000006</v>
      </c>
      <c r="Z32" s="153">
        <f t="shared" si="55"/>
        <v>0</v>
      </c>
      <c r="AA32" s="153">
        <f t="shared" si="54"/>
        <v>278.58300000000003</v>
      </c>
      <c r="AB32" s="153">
        <f t="shared" si="54"/>
        <v>0</v>
      </c>
      <c r="AC32" s="153">
        <f t="shared" si="54"/>
        <v>0</v>
      </c>
      <c r="AD32" s="153">
        <f t="shared" si="54"/>
        <v>278.58300000000003</v>
      </c>
      <c r="AE32" s="153">
        <f t="shared" si="54"/>
        <v>0</v>
      </c>
      <c r="AF32" s="153">
        <f t="shared" ref="AF32:AO32" si="56">SUM(AF33:AF34)</f>
        <v>285.46298200000001</v>
      </c>
      <c r="AG32" s="153">
        <f t="shared" si="56"/>
        <v>0</v>
      </c>
      <c r="AH32" s="153">
        <f t="shared" si="56"/>
        <v>0</v>
      </c>
      <c r="AI32" s="153">
        <f t="shared" si="56"/>
        <v>285.46298200000001</v>
      </c>
      <c r="AJ32" s="153">
        <f t="shared" si="56"/>
        <v>0</v>
      </c>
      <c r="AK32" s="153">
        <f t="shared" si="56"/>
        <v>297.60199999999998</v>
      </c>
      <c r="AL32" s="153">
        <f t="shared" si="56"/>
        <v>0</v>
      </c>
      <c r="AM32" s="153">
        <f t="shared" si="56"/>
        <v>0</v>
      </c>
      <c r="AN32" s="153">
        <f t="shared" si="56"/>
        <v>297.60199999999998</v>
      </c>
      <c r="AO32" s="153">
        <f t="shared" si="56"/>
        <v>0</v>
      </c>
      <c r="AP32" s="153">
        <f t="shared" ref="AP32:AT32" si="57">SUM(AP33:AP34)</f>
        <v>325.94550980854802</v>
      </c>
      <c r="AQ32" s="153">
        <f t="shared" si="57"/>
        <v>0</v>
      </c>
      <c r="AR32" s="153">
        <f t="shared" si="57"/>
        <v>0</v>
      </c>
      <c r="AS32" s="153">
        <f t="shared" si="57"/>
        <v>325.94550980854802</v>
      </c>
      <c r="AT32" s="153">
        <f t="shared" si="57"/>
        <v>0</v>
      </c>
      <c r="AU32" s="153">
        <f t="shared" ref="AU32:AY32" si="58">SUM(AU33:AU34)</f>
        <v>371.07334732302797</v>
      </c>
      <c r="AV32" s="153">
        <f t="shared" si="58"/>
        <v>0</v>
      </c>
      <c r="AW32" s="153">
        <f t="shared" si="58"/>
        <v>0</v>
      </c>
      <c r="AX32" s="153">
        <f t="shared" si="58"/>
        <v>371.07334732302797</v>
      </c>
      <c r="AY32" s="153">
        <f t="shared" si="58"/>
        <v>0</v>
      </c>
      <c r="AZ32" s="153">
        <f t="shared" si="54"/>
        <v>1067.341347323028</v>
      </c>
      <c r="BA32" s="153">
        <f t="shared" si="54"/>
        <v>0</v>
      </c>
      <c r="BB32" s="153">
        <f t="shared" si="54"/>
        <v>0</v>
      </c>
      <c r="BC32" s="153">
        <f t="shared" si="54"/>
        <v>1067.341347323028</v>
      </c>
      <c r="BD32" s="153">
        <f t="shared" si="54"/>
        <v>0</v>
      </c>
      <c r="BE32" s="153">
        <f t="shared" ref="BE32:BI32" si="59">SUM(BE33:BE34)</f>
        <v>1052.178982243576</v>
      </c>
      <c r="BF32" s="153">
        <f t="shared" si="59"/>
        <v>0</v>
      </c>
      <c r="BG32" s="153">
        <f t="shared" si="59"/>
        <v>0</v>
      </c>
      <c r="BH32" s="153">
        <f t="shared" si="59"/>
        <v>1052.178982243576</v>
      </c>
      <c r="BI32" s="17">
        <f t="shared" si="59"/>
        <v>0</v>
      </c>
    </row>
    <row r="33" spans="1:61" ht="31.5" x14ac:dyDescent="0.25">
      <c r="A33" s="18" t="s">
        <v>33</v>
      </c>
      <c r="B33" s="19" t="s">
        <v>34</v>
      </c>
      <c r="C33" s="11" t="s">
        <v>35</v>
      </c>
      <c r="D33" s="11">
        <v>2024</v>
      </c>
      <c r="E33" s="11">
        <v>2026</v>
      </c>
      <c r="F33" s="11">
        <v>2027</v>
      </c>
      <c r="G33" s="20">
        <f>AZ33</f>
        <v>1067.341347323028</v>
      </c>
      <c r="H33" s="20">
        <f>AZ33</f>
        <v>1067.341347323028</v>
      </c>
      <c r="I33" s="21">
        <v>45200</v>
      </c>
      <c r="J33" s="20">
        <f t="shared" si="15"/>
        <v>1052.178982243576</v>
      </c>
      <c r="K33" s="20">
        <f>J33</f>
        <v>1052.178982243576</v>
      </c>
      <c r="L33" s="21">
        <v>45352</v>
      </c>
      <c r="M33" s="20">
        <f t="shared" si="23"/>
        <v>1067.341347323028</v>
      </c>
      <c r="N33" s="20">
        <f t="shared" ref="N33" si="60">K33</f>
        <v>1052.178982243576</v>
      </c>
      <c r="O33" s="130">
        <f>H33</f>
        <v>1067.341347323028</v>
      </c>
      <c r="P33" s="20">
        <f t="shared" si="26"/>
        <v>1052.178982243576</v>
      </c>
      <c r="Q33" s="130">
        <f>R33+S33+T33+U33</f>
        <v>120.083</v>
      </c>
      <c r="R33" s="130"/>
      <c r="S33" s="130"/>
      <c r="T33" s="130">
        <v>120.083</v>
      </c>
      <c r="U33" s="130"/>
      <c r="V33" s="130">
        <f>W33+X33+Y33+Z33</f>
        <v>69.697143112000006</v>
      </c>
      <c r="W33" s="130"/>
      <c r="X33" s="130"/>
      <c r="Y33" s="130">
        <v>69.697143112000006</v>
      </c>
      <c r="Z33" s="130"/>
      <c r="AA33" s="130">
        <f>AB33+AC33+AD33+AE33</f>
        <v>278.58300000000003</v>
      </c>
      <c r="AB33" s="130"/>
      <c r="AC33" s="130"/>
      <c r="AD33" s="130">
        <v>278.58300000000003</v>
      </c>
      <c r="AE33" s="130"/>
      <c r="AF33" s="130">
        <f>AG33+AH33+AI33+AJ33</f>
        <v>285.46298200000001</v>
      </c>
      <c r="AG33" s="130"/>
      <c r="AH33" s="130"/>
      <c r="AI33" s="130">
        <v>285.46298200000001</v>
      </c>
      <c r="AJ33" s="130"/>
      <c r="AK33" s="130">
        <f>AL33+AM33+AN33+AO33</f>
        <v>297.60199999999998</v>
      </c>
      <c r="AL33" s="130"/>
      <c r="AM33" s="130"/>
      <c r="AN33" s="130">
        <v>297.60199999999998</v>
      </c>
      <c r="AO33" s="130"/>
      <c r="AP33" s="130">
        <f>AQ33+AR33+AS33+AT33</f>
        <v>325.94550980854802</v>
      </c>
      <c r="AQ33" s="130"/>
      <c r="AR33" s="130"/>
      <c r="AS33" s="130">
        <v>325.94550980854802</v>
      </c>
      <c r="AT33" s="130"/>
      <c r="AU33" s="130">
        <f>AV33+AW33+AX33+AY33</f>
        <v>371.07334732302797</v>
      </c>
      <c r="AV33" s="130"/>
      <c r="AW33" s="130"/>
      <c r="AX33" s="130">
        <v>371.07334732302797</v>
      </c>
      <c r="AY33" s="130"/>
      <c r="AZ33" s="130">
        <f t="shared" si="11"/>
        <v>1067.341347323028</v>
      </c>
      <c r="BA33" s="130"/>
      <c r="BB33" s="130"/>
      <c r="BC33" s="130">
        <f t="shared" si="27"/>
        <v>1067.341347323028</v>
      </c>
      <c r="BD33" s="130"/>
      <c r="BE33" s="130">
        <f>BF33+BG33+BH33+BI33</f>
        <v>1052.178982243576</v>
      </c>
      <c r="BF33" s="130"/>
      <c r="BG33" s="130"/>
      <c r="BH33" s="295">
        <f>AS33+AI33+Y33+AX33</f>
        <v>1052.178982243576</v>
      </c>
      <c r="BI33" s="20"/>
    </row>
    <row r="34" spans="1:61" ht="28.5" customHeight="1" x14ac:dyDescent="0.25">
      <c r="A34" s="18"/>
      <c r="B34" s="19"/>
      <c r="C34" s="11"/>
      <c r="D34" s="11"/>
      <c r="E34" s="11"/>
      <c r="F34" s="11"/>
      <c r="G34" s="20"/>
      <c r="H34" s="20"/>
      <c r="I34" s="21"/>
      <c r="J34" s="20"/>
      <c r="K34" s="20"/>
      <c r="L34" s="21"/>
      <c r="M34" s="20"/>
      <c r="N34" s="20"/>
      <c r="O34" s="20"/>
      <c r="P34" s="2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89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20"/>
    </row>
    <row r="35" spans="1:61" ht="19.5" customHeight="1" x14ac:dyDescent="0.25">
      <c r="A35" s="22">
        <v>3</v>
      </c>
      <c r="B35" s="16" t="s">
        <v>36</v>
      </c>
      <c r="C35" s="11"/>
      <c r="D35" s="11"/>
      <c r="E35" s="11"/>
      <c r="F35" s="11"/>
      <c r="G35" s="17">
        <f>SUM(G36:G47)</f>
        <v>46.281300659113896</v>
      </c>
      <c r="H35" s="17">
        <f>SUM(H36:H47)</f>
        <v>46.281300659113896</v>
      </c>
      <c r="I35" s="17"/>
      <c r="J35" s="17">
        <f>SUM(J36:J47)</f>
        <v>198.89275920999998</v>
      </c>
      <c r="K35" s="17">
        <f>SUM(K36:K47)</f>
        <v>198.89275920999998</v>
      </c>
      <c r="L35" s="17"/>
      <c r="M35" s="17">
        <f t="shared" ref="M35:AH35" si="61">SUM(M36:M47)</f>
        <v>46.281300659113896</v>
      </c>
      <c r="N35" s="17">
        <f t="shared" si="61"/>
        <v>198.89275920999998</v>
      </c>
      <c r="O35" s="17">
        <f t="shared" si="61"/>
        <v>46.281300659113896</v>
      </c>
      <c r="P35" s="17">
        <f t="shared" si="61"/>
        <v>198.89275920999998</v>
      </c>
      <c r="Q35" s="153">
        <f t="shared" si="61"/>
        <v>25.789359999999999</v>
      </c>
      <c r="R35" s="153">
        <f t="shared" si="61"/>
        <v>0</v>
      </c>
      <c r="S35" s="153">
        <f t="shared" si="61"/>
        <v>0</v>
      </c>
      <c r="T35" s="153">
        <f t="shared" si="61"/>
        <v>25.789359999999999</v>
      </c>
      <c r="U35" s="153">
        <f t="shared" si="61"/>
        <v>0</v>
      </c>
      <c r="V35" s="153">
        <f t="shared" si="61"/>
        <v>67.838472079999988</v>
      </c>
      <c r="W35" s="153">
        <f t="shared" si="61"/>
        <v>0</v>
      </c>
      <c r="X35" s="153">
        <f t="shared" si="61"/>
        <v>0</v>
      </c>
      <c r="Y35" s="153">
        <f t="shared" si="61"/>
        <v>67.838472079999988</v>
      </c>
      <c r="Z35" s="153">
        <f t="shared" si="61"/>
        <v>0</v>
      </c>
      <c r="AA35" s="153">
        <f t="shared" si="61"/>
        <v>3.9362506091139</v>
      </c>
      <c r="AB35" s="153">
        <f t="shared" si="61"/>
        <v>0</v>
      </c>
      <c r="AC35" s="153">
        <f t="shared" si="61"/>
        <v>0</v>
      </c>
      <c r="AD35" s="153">
        <f t="shared" si="61"/>
        <v>3.9362506091139</v>
      </c>
      <c r="AE35" s="153">
        <f t="shared" si="61"/>
        <v>0</v>
      </c>
      <c r="AF35" s="153">
        <f t="shared" si="61"/>
        <v>74.426204109999986</v>
      </c>
      <c r="AG35" s="153">
        <f t="shared" si="61"/>
        <v>0</v>
      </c>
      <c r="AH35" s="153">
        <f t="shared" si="61"/>
        <v>0</v>
      </c>
      <c r="AI35" s="190">
        <f t="shared" ref="AI35:BH35" si="62">SUM(AI36:AI47)</f>
        <v>74.426204109999986</v>
      </c>
      <c r="AJ35" s="153">
        <f t="shared" si="62"/>
        <v>0</v>
      </c>
      <c r="AK35" s="153">
        <f t="shared" si="62"/>
        <v>0</v>
      </c>
      <c r="AL35" s="153">
        <f t="shared" si="62"/>
        <v>0</v>
      </c>
      <c r="AM35" s="153">
        <f t="shared" si="62"/>
        <v>0</v>
      </c>
      <c r="AN35" s="153">
        <f t="shared" si="62"/>
        <v>0</v>
      </c>
      <c r="AO35" s="153">
        <f t="shared" si="62"/>
        <v>0</v>
      </c>
      <c r="AP35" s="153">
        <f t="shared" si="62"/>
        <v>40.072392970000003</v>
      </c>
      <c r="AQ35" s="153">
        <f t="shared" si="62"/>
        <v>0</v>
      </c>
      <c r="AR35" s="153">
        <f t="shared" si="62"/>
        <v>0</v>
      </c>
      <c r="AS35" s="153">
        <f t="shared" si="62"/>
        <v>40.072392970000003</v>
      </c>
      <c r="AT35" s="153">
        <f t="shared" si="62"/>
        <v>0</v>
      </c>
      <c r="AU35" s="153">
        <f t="shared" si="62"/>
        <v>16.555690050000003</v>
      </c>
      <c r="AV35" s="153">
        <f t="shared" si="62"/>
        <v>0</v>
      </c>
      <c r="AW35" s="153">
        <f t="shared" si="62"/>
        <v>0</v>
      </c>
      <c r="AX35" s="153">
        <f t="shared" si="62"/>
        <v>16.555690050000003</v>
      </c>
      <c r="AY35" s="153">
        <f t="shared" si="62"/>
        <v>0</v>
      </c>
      <c r="AZ35" s="153">
        <f t="shared" si="62"/>
        <v>46.281300659113896</v>
      </c>
      <c r="BA35" s="153">
        <f t="shared" si="62"/>
        <v>0</v>
      </c>
      <c r="BB35" s="153">
        <f t="shared" si="62"/>
        <v>0</v>
      </c>
      <c r="BC35" s="153">
        <f t="shared" si="62"/>
        <v>46.281300659113896</v>
      </c>
      <c r="BD35" s="153">
        <f t="shared" si="62"/>
        <v>0</v>
      </c>
      <c r="BE35" s="153">
        <f t="shared" si="62"/>
        <v>198.89275920999998</v>
      </c>
      <c r="BF35" s="153">
        <f t="shared" si="62"/>
        <v>0</v>
      </c>
      <c r="BG35" s="153">
        <f t="shared" si="62"/>
        <v>0</v>
      </c>
      <c r="BH35" s="153">
        <f t="shared" si="62"/>
        <v>198.89275920999998</v>
      </c>
      <c r="BI35" s="17">
        <f t="shared" ref="BI35" si="63">SUM(BI36:BI42)</f>
        <v>0</v>
      </c>
    </row>
    <row r="36" spans="1:61" ht="31.5" outlineLevel="1" x14ac:dyDescent="0.25">
      <c r="A36" s="23" t="s">
        <v>37</v>
      </c>
      <c r="B36" s="24" t="s">
        <v>38</v>
      </c>
      <c r="C36" s="11" t="s">
        <v>39</v>
      </c>
      <c r="D36" s="11">
        <v>2024</v>
      </c>
      <c r="E36" s="11">
        <v>2024</v>
      </c>
      <c r="F36" s="136">
        <v>2027</v>
      </c>
      <c r="G36" s="20">
        <f t="shared" ref="G36:G46" si="64">AZ36</f>
        <v>0</v>
      </c>
      <c r="H36" s="20">
        <f t="shared" ref="H36:H46" si="65">G36</f>
        <v>0</v>
      </c>
      <c r="I36" s="25"/>
      <c r="J36" s="20">
        <f t="shared" ref="J36:J46" si="66">BE36</f>
        <v>111.4416384</v>
      </c>
      <c r="K36" s="20">
        <f t="shared" ref="K36:K46" si="67">J36</f>
        <v>111.4416384</v>
      </c>
      <c r="L36" s="25">
        <v>45689</v>
      </c>
      <c r="M36" s="20">
        <f t="shared" ref="M36:M46" si="68">H36</f>
        <v>0</v>
      </c>
      <c r="N36" s="20">
        <f t="shared" ref="N36:N46" si="69">K36</f>
        <v>111.4416384</v>
      </c>
      <c r="O36" s="130">
        <f>H36</f>
        <v>0</v>
      </c>
      <c r="P36" s="20">
        <f t="shared" ref="P36:P46" si="70">K36</f>
        <v>111.4416384</v>
      </c>
      <c r="Q36" s="130">
        <v>0</v>
      </c>
      <c r="R36" s="130"/>
      <c r="S36" s="130"/>
      <c r="T36" s="130">
        <v>0</v>
      </c>
      <c r="U36" s="130"/>
      <c r="V36" s="130">
        <f t="shared" ref="V36:V41" si="71">W36+X36+Y36+Z36</f>
        <v>26.72</v>
      </c>
      <c r="W36" s="130"/>
      <c r="X36" s="130"/>
      <c r="Y36" s="130">
        <v>26.72</v>
      </c>
      <c r="Z36" s="130"/>
      <c r="AA36" s="130">
        <v>0</v>
      </c>
      <c r="AB36" s="130"/>
      <c r="AC36" s="130"/>
      <c r="AD36" s="130">
        <v>0</v>
      </c>
      <c r="AE36" s="130"/>
      <c r="AF36" s="130">
        <f t="shared" ref="AF36:AF45" si="72">AG36+AH36+AI36+AJ36</f>
        <v>55.737920000000003</v>
      </c>
      <c r="AG36" s="130"/>
      <c r="AH36" s="130"/>
      <c r="AI36" s="130">
        <v>55.737920000000003</v>
      </c>
      <c r="AJ36" s="130"/>
      <c r="AK36" s="130">
        <f t="shared" ref="AK36:AK45" si="73">AL36+AM36+AN36+AO36</f>
        <v>0</v>
      </c>
      <c r="AL36" s="130"/>
      <c r="AM36" s="130"/>
      <c r="AN36" s="130">
        <v>0</v>
      </c>
      <c r="AO36" s="130"/>
      <c r="AP36" s="130">
        <f t="shared" ref="AP36:AP45" si="74">AQ36+AR36+AS36+AT36</f>
        <v>28.983718400000001</v>
      </c>
      <c r="AQ36" s="130"/>
      <c r="AR36" s="130"/>
      <c r="AS36" s="130">
        <v>28.983718400000001</v>
      </c>
      <c r="AT36" s="130"/>
      <c r="AU36" s="130">
        <f t="shared" ref="AU36:AU45" si="75">AV36+AW36+AX36+AY36</f>
        <v>0</v>
      </c>
      <c r="AV36" s="130"/>
      <c r="AW36" s="130"/>
      <c r="AX36" s="130">
        <v>0</v>
      </c>
      <c r="AY36" s="130"/>
      <c r="AZ36" s="130">
        <f t="shared" ref="AZ36:AZ46" si="76">BA36+BB36+BC36+BD36</f>
        <v>0</v>
      </c>
      <c r="BA36" s="130"/>
      <c r="BB36" s="130"/>
      <c r="BC36" s="130">
        <f t="shared" ref="BC36:BC46" si="77">T36+AD36+AN36+AX36</f>
        <v>0</v>
      </c>
      <c r="BD36" s="130"/>
      <c r="BE36" s="130">
        <f t="shared" ref="BE36:BE41" si="78">BF36+BG36+BH36+BI36</f>
        <v>111.4416384</v>
      </c>
      <c r="BF36" s="130"/>
      <c r="BG36" s="130"/>
      <c r="BH36" s="295">
        <f>AS36+AI36+Y36+AX36</f>
        <v>111.4416384</v>
      </c>
      <c r="BI36" s="17"/>
    </row>
    <row r="37" spans="1:61" ht="19.5" customHeight="1" outlineLevel="1" x14ac:dyDescent="0.25">
      <c r="A37" s="23" t="s">
        <v>40</v>
      </c>
      <c r="B37" s="24" t="s">
        <v>41</v>
      </c>
      <c r="C37" s="11" t="s">
        <v>42</v>
      </c>
      <c r="D37" s="11">
        <v>2024</v>
      </c>
      <c r="E37" s="11">
        <v>2024</v>
      </c>
      <c r="F37" s="11">
        <v>2027</v>
      </c>
      <c r="G37" s="20">
        <f t="shared" si="64"/>
        <v>3.5418616800000002</v>
      </c>
      <c r="H37" s="20">
        <f t="shared" si="65"/>
        <v>3.5418616800000002</v>
      </c>
      <c r="I37" s="25">
        <v>45200</v>
      </c>
      <c r="J37" s="20">
        <f t="shared" si="66"/>
        <v>8.970952089999999</v>
      </c>
      <c r="K37" s="20">
        <f t="shared" si="67"/>
        <v>8.970952089999999</v>
      </c>
      <c r="L37" s="25">
        <v>45352</v>
      </c>
      <c r="M37" s="20">
        <f t="shared" si="68"/>
        <v>3.5418616800000002</v>
      </c>
      <c r="N37" s="20">
        <f t="shared" si="69"/>
        <v>8.970952089999999</v>
      </c>
      <c r="O37" s="130">
        <f t="shared" ref="O37:O46" si="79">H37</f>
        <v>3.5418616800000002</v>
      </c>
      <c r="P37" s="20">
        <f t="shared" si="70"/>
        <v>8.970952089999999</v>
      </c>
      <c r="Q37" s="130">
        <v>2.4535300000000002</v>
      </c>
      <c r="R37" s="130"/>
      <c r="S37" s="130"/>
      <c r="T37" s="130">
        <v>2.4535300000000002</v>
      </c>
      <c r="U37" s="130"/>
      <c r="V37" s="130">
        <f t="shared" si="71"/>
        <v>4.8236999999999997</v>
      </c>
      <c r="W37" s="130"/>
      <c r="X37" s="130"/>
      <c r="Y37" s="130">
        <v>4.8236999999999997</v>
      </c>
      <c r="Z37" s="130"/>
      <c r="AA37" s="130">
        <v>0</v>
      </c>
      <c r="AB37" s="130"/>
      <c r="AC37" s="130"/>
      <c r="AD37" s="130">
        <v>0</v>
      </c>
      <c r="AE37" s="130"/>
      <c r="AF37" s="130">
        <f t="shared" si="72"/>
        <v>2.01244764</v>
      </c>
      <c r="AG37" s="130"/>
      <c r="AH37" s="130"/>
      <c r="AI37" s="189">
        <v>2.01244764</v>
      </c>
      <c r="AJ37" s="130"/>
      <c r="AK37" s="130">
        <f t="shared" si="73"/>
        <v>0</v>
      </c>
      <c r="AL37" s="130"/>
      <c r="AM37" s="130"/>
      <c r="AN37" s="130">
        <v>0</v>
      </c>
      <c r="AO37" s="130"/>
      <c r="AP37" s="130">
        <f t="shared" si="74"/>
        <v>1.0464727700000001</v>
      </c>
      <c r="AQ37" s="130"/>
      <c r="AR37" s="130"/>
      <c r="AS37" s="130">
        <v>1.0464727700000001</v>
      </c>
      <c r="AT37" s="130"/>
      <c r="AU37" s="130">
        <f t="shared" si="75"/>
        <v>1.08833168</v>
      </c>
      <c r="AV37" s="130"/>
      <c r="AW37" s="130"/>
      <c r="AX37" s="130">
        <v>1.08833168</v>
      </c>
      <c r="AY37" s="130"/>
      <c r="AZ37" s="130">
        <f t="shared" si="76"/>
        <v>3.5418616800000002</v>
      </c>
      <c r="BA37" s="130"/>
      <c r="BB37" s="130"/>
      <c r="BC37" s="130">
        <f t="shared" si="77"/>
        <v>3.5418616800000002</v>
      </c>
      <c r="BD37" s="130"/>
      <c r="BE37" s="130">
        <f t="shared" si="78"/>
        <v>8.970952089999999</v>
      </c>
      <c r="BF37" s="130"/>
      <c r="BG37" s="130"/>
      <c r="BH37" s="295">
        <f t="shared" ref="BH37:BH45" si="80">AS37+AI37+Y37+AX37</f>
        <v>8.970952089999999</v>
      </c>
      <c r="BI37" s="17"/>
    </row>
    <row r="38" spans="1:61" ht="19.5" customHeight="1" outlineLevel="1" x14ac:dyDescent="0.25">
      <c r="A38" s="23" t="s">
        <v>43</v>
      </c>
      <c r="B38" s="24" t="s">
        <v>44</v>
      </c>
      <c r="C38" s="11" t="s">
        <v>45</v>
      </c>
      <c r="D38" s="11">
        <v>2024</v>
      </c>
      <c r="E38" s="11">
        <v>2024</v>
      </c>
      <c r="F38" s="11"/>
      <c r="G38" s="20">
        <f t="shared" si="64"/>
        <v>0</v>
      </c>
      <c r="H38" s="20">
        <f t="shared" si="65"/>
        <v>0</v>
      </c>
      <c r="I38" s="25"/>
      <c r="J38" s="20">
        <f t="shared" si="66"/>
        <v>0</v>
      </c>
      <c r="K38" s="20">
        <f t="shared" si="67"/>
        <v>0</v>
      </c>
      <c r="L38" s="25"/>
      <c r="M38" s="20">
        <f t="shared" si="68"/>
        <v>0</v>
      </c>
      <c r="N38" s="20">
        <f t="shared" si="69"/>
        <v>0</v>
      </c>
      <c r="O38" s="130">
        <f t="shared" si="79"/>
        <v>0</v>
      </c>
      <c r="P38" s="20">
        <f t="shared" si="70"/>
        <v>0</v>
      </c>
      <c r="Q38" s="130">
        <v>0</v>
      </c>
      <c r="R38" s="130"/>
      <c r="S38" s="130"/>
      <c r="T38" s="130">
        <v>0</v>
      </c>
      <c r="U38" s="130"/>
      <c r="V38" s="130">
        <f t="shared" si="71"/>
        <v>0</v>
      </c>
      <c r="W38" s="130"/>
      <c r="X38" s="130"/>
      <c r="Y38" s="130">
        <v>0</v>
      </c>
      <c r="Z38" s="130"/>
      <c r="AA38" s="130">
        <v>0</v>
      </c>
      <c r="AB38" s="130"/>
      <c r="AC38" s="130"/>
      <c r="AD38" s="130">
        <v>0</v>
      </c>
      <c r="AE38" s="130"/>
      <c r="AF38" s="130">
        <f t="shared" si="72"/>
        <v>0</v>
      </c>
      <c r="AG38" s="130"/>
      <c r="AH38" s="130"/>
      <c r="AI38" s="189">
        <v>0</v>
      </c>
      <c r="AJ38" s="130"/>
      <c r="AK38" s="130">
        <f t="shared" si="73"/>
        <v>0</v>
      </c>
      <c r="AL38" s="130"/>
      <c r="AM38" s="130"/>
      <c r="AN38" s="130">
        <v>0</v>
      </c>
      <c r="AO38" s="130"/>
      <c r="AP38" s="130">
        <f t="shared" si="74"/>
        <v>0</v>
      </c>
      <c r="AQ38" s="130"/>
      <c r="AR38" s="130"/>
      <c r="AS38" s="130">
        <v>0</v>
      </c>
      <c r="AT38" s="130"/>
      <c r="AU38" s="130">
        <f t="shared" si="75"/>
        <v>0</v>
      </c>
      <c r="AV38" s="130"/>
      <c r="AW38" s="130"/>
      <c r="AX38" s="130">
        <v>0</v>
      </c>
      <c r="AY38" s="130"/>
      <c r="AZ38" s="130">
        <f t="shared" si="76"/>
        <v>0</v>
      </c>
      <c r="BA38" s="130"/>
      <c r="BB38" s="130"/>
      <c r="BC38" s="130">
        <f t="shared" si="77"/>
        <v>0</v>
      </c>
      <c r="BD38" s="130"/>
      <c r="BE38" s="130">
        <f t="shared" si="78"/>
        <v>0</v>
      </c>
      <c r="BF38" s="130"/>
      <c r="BG38" s="130"/>
      <c r="BH38" s="295">
        <f t="shared" si="80"/>
        <v>0</v>
      </c>
      <c r="BI38" s="17"/>
    </row>
    <row r="39" spans="1:61" ht="17.25" customHeight="1" outlineLevel="1" x14ac:dyDescent="0.25">
      <c r="A39" s="26" t="s">
        <v>46</v>
      </c>
      <c r="B39" s="27" t="s">
        <v>282</v>
      </c>
      <c r="C39" s="11" t="s">
        <v>47</v>
      </c>
      <c r="D39" s="11">
        <v>2024</v>
      </c>
      <c r="E39" s="11">
        <v>2024</v>
      </c>
      <c r="F39" s="11">
        <v>2024</v>
      </c>
      <c r="G39" s="20">
        <f t="shared" si="64"/>
        <v>7.7207506091138995</v>
      </c>
      <c r="H39" s="20">
        <f t="shared" si="65"/>
        <v>7.7207506091138995</v>
      </c>
      <c r="I39" s="25">
        <v>45200</v>
      </c>
      <c r="J39" s="20">
        <f t="shared" si="66"/>
        <v>0</v>
      </c>
      <c r="K39" s="20">
        <f t="shared" si="67"/>
        <v>0</v>
      </c>
      <c r="L39" s="25">
        <v>45352</v>
      </c>
      <c r="M39" s="20">
        <f t="shared" si="68"/>
        <v>7.7207506091138995</v>
      </c>
      <c r="N39" s="20">
        <f t="shared" si="69"/>
        <v>0</v>
      </c>
      <c r="O39" s="130">
        <f t="shared" si="79"/>
        <v>7.7207506091138995</v>
      </c>
      <c r="P39" s="20">
        <f t="shared" si="70"/>
        <v>0</v>
      </c>
      <c r="Q39" s="130">
        <v>3.7845</v>
      </c>
      <c r="R39" s="130"/>
      <c r="S39" s="130"/>
      <c r="T39" s="130">
        <v>3.7845</v>
      </c>
      <c r="U39" s="130"/>
      <c r="V39" s="130">
        <f t="shared" si="71"/>
        <v>0</v>
      </c>
      <c r="W39" s="130"/>
      <c r="X39" s="130"/>
      <c r="Y39" s="130">
        <v>0</v>
      </c>
      <c r="Z39" s="130"/>
      <c r="AA39" s="130">
        <f>AD39</f>
        <v>3.9362506091139</v>
      </c>
      <c r="AB39" s="130"/>
      <c r="AC39" s="130"/>
      <c r="AD39" s="130">
        <v>3.9362506091139</v>
      </c>
      <c r="AE39" s="130"/>
      <c r="AF39" s="130">
        <f t="shared" si="72"/>
        <v>0</v>
      </c>
      <c r="AG39" s="130"/>
      <c r="AH39" s="130"/>
      <c r="AI39" s="189">
        <v>0</v>
      </c>
      <c r="AJ39" s="130"/>
      <c r="AK39" s="130">
        <f t="shared" si="73"/>
        <v>0</v>
      </c>
      <c r="AL39" s="130"/>
      <c r="AM39" s="130"/>
      <c r="AN39" s="130">
        <v>0</v>
      </c>
      <c r="AO39" s="130"/>
      <c r="AP39" s="130">
        <f t="shared" si="74"/>
        <v>0</v>
      </c>
      <c r="AQ39" s="130"/>
      <c r="AR39" s="130"/>
      <c r="AS39" s="130">
        <v>0</v>
      </c>
      <c r="AT39" s="130"/>
      <c r="AU39" s="130">
        <f t="shared" si="75"/>
        <v>0</v>
      </c>
      <c r="AV39" s="130"/>
      <c r="AW39" s="130"/>
      <c r="AX39" s="130">
        <v>0</v>
      </c>
      <c r="AY39" s="130"/>
      <c r="AZ39" s="130">
        <f t="shared" si="76"/>
        <v>7.7207506091138995</v>
      </c>
      <c r="BA39" s="130"/>
      <c r="BB39" s="130"/>
      <c r="BC39" s="130">
        <f t="shared" si="77"/>
        <v>7.7207506091138995</v>
      </c>
      <c r="BD39" s="130"/>
      <c r="BE39" s="130">
        <f t="shared" si="78"/>
        <v>0</v>
      </c>
      <c r="BF39" s="130"/>
      <c r="BG39" s="130"/>
      <c r="BH39" s="295">
        <f t="shared" si="80"/>
        <v>0</v>
      </c>
      <c r="BI39" s="20"/>
    </row>
    <row r="40" spans="1:61" ht="17.25" customHeight="1" outlineLevel="1" x14ac:dyDescent="0.25">
      <c r="A40" s="26" t="s">
        <v>272</v>
      </c>
      <c r="B40" s="27" t="s">
        <v>309</v>
      </c>
      <c r="C40" s="117" t="s">
        <v>279</v>
      </c>
      <c r="D40" s="117">
        <v>2025</v>
      </c>
      <c r="E40" s="117"/>
      <c r="F40" s="117">
        <v>2025</v>
      </c>
      <c r="G40" s="20">
        <f t="shared" si="64"/>
        <v>11.82288</v>
      </c>
      <c r="H40" s="20">
        <f t="shared" si="65"/>
        <v>11.82288</v>
      </c>
      <c r="I40" s="25">
        <v>45352</v>
      </c>
      <c r="J40" s="20">
        <f t="shared" si="66"/>
        <v>42.206815669999997</v>
      </c>
      <c r="K40" s="20">
        <f t="shared" si="67"/>
        <v>42.206815669999997</v>
      </c>
      <c r="L40" s="25">
        <v>45689</v>
      </c>
      <c r="M40" s="20">
        <f t="shared" si="68"/>
        <v>11.82288</v>
      </c>
      <c r="N40" s="20">
        <f t="shared" si="69"/>
        <v>42.206815669999997</v>
      </c>
      <c r="O40" s="130">
        <f t="shared" si="79"/>
        <v>11.82288</v>
      </c>
      <c r="P40" s="20">
        <f t="shared" si="70"/>
        <v>42.206815669999997</v>
      </c>
      <c r="Q40" s="130">
        <v>11.82288</v>
      </c>
      <c r="R40" s="130"/>
      <c r="S40" s="130"/>
      <c r="T40" s="130">
        <v>11.82288</v>
      </c>
      <c r="U40" s="130"/>
      <c r="V40" s="130">
        <f t="shared" si="71"/>
        <v>27.74026667</v>
      </c>
      <c r="W40" s="130"/>
      <c r="X40" s="130"/>
      <c r="Y40" s="130">
        <v>27.74026667</v>
      </c>
      <c r="Z40" s="130"/>
      <c r="AA40" s="130">
        <v>0</v>
      </c>
      <c r="AB40" s="130"/>
      <c r="AC40" s="130"/>
      <c r="AD40" s="130">
        <v>0</v>
      </c>
      <c r="AE40" s="130"/>
      <c r="AF40" s="130">
        <f t="shared" si="72"/>
        <v>14.466549000000001</v>
      </c>
      <c r="AG40" s="130"/>
      <c r="AH40" s="130"/>
      <c r="AI40" s="189">
        <v>14.466549000000001</v>
      </c>
      <c r="AJ40" s="130"/>
      <c r="AK40" s="130">
        <f t="shared" si="73"/>
        <v>0</v>
      </c>
      <c r="AL40" s="130"/>
      <c r="AM40" s="130"/>
      <c r="AN40" s="130">
        <v>0</v>
      </c>
      <c r="AO40" s="130"/>
      <c r="AP40" s="130">
        <f t="shared" si="74"/>
        <v>0</v>
      </c>
      <c r="AQ40" s="130"/>
      <c r="AR40" s="130"/>
      <c r="AS40" s="130">
        <v>0</v>
      </c>
      <c r="AT40" s="130"/>
      <c r="AU40" s="130">
        <f t="shared" si="75"/>
        <v>0</v>
      </c>
      <c r="AV40" s="130"/>
      <c r="AW40" s="130"/>
      <c r="AX40" s="130">
        <v>0</v>
      </c>
      <c r="AY40" s="130"/>
      <c r="AZ40" s="130">
        <f t="shared" si="76"/>
        <v>11.82288</v>
      </c>
      <c r="BA40" s="130"/>
      <c r="BB40" s="130"/>
      <c r="BC40" s="130">
        <f t="shared" si="77"/>
        <v>11.82288</v>
      </c>
      <c r="BD40" s="130"/>
      <c r="BE40" s="130">
        <f t="shared" si="78"/>
        <v>42.206815669999997</v>
      </c>
      <c r="BF40" s="130"/>
      <c r="BG40" s="130"/>
      <c r="BH40" s="295">
        <f t="shared" si="80"/>
        <v>42.206815669999997</v>
      </c>
      <c r="BI40" s="20"/>
    </row>
    <row r="41" spans="1:61" ht="17.25" customHeight="1" outlineLevel="1" x14ac:dyDescent="0.25">
      <c r="A41" s="26" t="s">
        <v>273</v>
      </c>
      <c r="B41" s="27" t="s">
        <v>276</v>
      </c>
      <c r="C41" s="117" t="s">
        <v>280</v>
      </c>
      <c r="D41" s="117">
        <v>2025</v>
      </c>
      <c r="E41" s="117"/>
      <c r="F41" s="117">
        <v>2025</v>
      </c>
      <c r="G41" s="20">
        <f t="shared" si="64"/>
        <v>7.7284499999999996</v>
      </c>
      <c r="H41" s="20">
        <f t="shared" si="65"/>
        <v>7.7284499999999996</v>
      </c>
      <c r="I41" s="25">
        <v>45352</v>
      </c>
      <c r="J41" s="20">
        <f t="shared" si="66"/>
        <v>0</v>
      </c>
      <c r="K41" s="20">
        <f t="shared" si="67"/>
        <v>0</v>
      </c>
      <c r="L41" s="25">
        <v>45689</v>
      </c>
      <c r="M41" s="20">
        <f t="shared" si="68"/>
        <v>7.7284499999999996</v>
      </c>
      <c r="N41" s="20">
        <f t="shared" si="69"/>
        <v>0</v>
      </c>
      <c r="O41" s="130">
        <f t="shared" si="79"/>
        <v>7.7284499999999996</v>
      </c>
      <c r="P41" s="20">
        <f t="shared" si="70"/>
        <v>0</v>
      </c>
      <c r="Q41" s="130">
        <v>7.7284499999999996</v>
      </c>
      <c r="R41" s="130"/>
      <c r="S41" s="130"/>
      <c r="T41" s="130">
        <v>7.7284499999999996</v>
      </c>
      <c r="U41" s="130"/>
      <c r="V41" s="130">
        <f t="shared" si="71"/>
        <v>0</v>
      </c>
      <c r="W41" s="130"/>
      <c r="X41" s="130"/>
      <c r="Y41" s="130">
        <v>0</v>
      </c>
      <c r="Z41" s="130"/>
      <c r="AA41" s="130">
        <v>0</v>
      </c>
      <c r="AB41" s="130"/>
      <c r="AC41" s="130"/>
      <c r="AD41" s="130">
        <v>0</v>
      </c>
      <c r="AE41" s="130"/>
      <c r="AF41" s="130">
        <f t="shared" si="72"/>
        <v>0</v>
      </c>
      <c r="AG41" s="130"/>
      <c r="AH41" s="130"/>
      <c r="AI41" s="189">
        <v>0</v>
      </c>
      <c r="AJ41" s="130"/>
      <c r="AK41" s="130">
        <f t="shared" si="73"/>
        <v>0</v>
      </c>
      <c r="AL41" s="130"/>
      <c r="AM41" s="130"/>
      <c r="AN41" s="130">
        <v>0</v>
      </c>
      <c r="AO41" s="130"/>
      <c r="AP41" s="130">
        <f t="shared" si="74"/>
        <v>0</v>
      </c>
      <c r="AQ41" s="130"/>
      <c r="AR41" s="130"/>
      <c r="AS41" s="130">
        <v>0</v>
      </c>
      <c r="AT41" s="130"/>
      <c r="AU41" s="130">
        <f t="shared" si="75"/>
        <v>0</v>
      </c>
      <c r="AV41" s="130"/>
      <c r="AW41" s="130"/>
      <c r="AX41" s="130">
        <v>0</v>
      </c>
      <c r="AY41" s="130"/>
      <c r="AZ41" s="130">
        <f t="shared" si="76"/>
        <v>7.7284499999999996</v>
      </c>
      <c r="BA41" s="130"/>
      <c r="BB41" s="130"/>
      <c r="BC41" s="130">
        <f t="shared" si="77"/>
        <v>7.7284499999999996</v>
      </c>
      <c r="BD41" s="130"/>
      <c r="BE41" s="130">
        <f t="shared" si="78"/>
        <v>0</v>
      </c>
      <c r="BF41" s="130"/>
      <c r="BG41" s="130"/>
      <c r="BH41" s="295">
        <f t="shared" si="80"/>
        <v>0</v>
      </c>
      <c r="BI41" s="20"/>
    </row>
    <row r="42" spans="1:61" ht="17.25" customHeight="1" outlineLevel="1" x14ac:dyDescent="0.25">
      <c r="A42" s="26" t="s">
        <v>283</v>
      </c>
      <c r="B42" s="27" t="s">
        <v>284</v>
      </c>
      <c r="C42" s="141" t="s">
        <v>298</v>
      </c>
      <c r="D42" s="141">
        <v>2024</v>
      </c>
      <c r="E42" s="141"/>
      <c r="F42" s="145">
        <v>2024</v>
      </c>
      <c r="G42" s="20">
        <f t="shared" si="64"/>
        <v>0</v>
      </c>
      <c r="H42" s="20">
        <f t="shared" si="65"/>
        <v>0</v>
      </c>
      <c r="I42" s="25">
        <v>45352</v>
      </c>
      <c r="J42" s="20">
        <f t="shared" si="66"/>
        <v>0</v>
      </c>
      <c r="K42" s="20">
        <f t="shared" si="67"/>
        <v>0</v>
      </c>
      <c r="L42" s="25">
        <v>45352</v>
      </c>
      <c r="M42" s="20">
        <f t="shared" si="68"/>
        <v>0</v>
      </c>
      <c r="N42" s="20">
        <f t="shared" si="69"/>
        <v>0</v>
      </c>
      <c r="O42" s="130">
        <f t="shared" si="79"/>
        <v>0</v>
      </c>
      <c r="P42" s="20">
        <f t="shared" si="70"/>
        <v>0</v>
      </c>
      <c r="Q42" s="130">
        <v>0</v>
      </c>
      <c r="R42" s="130"/>
      <c r="S42" s="130"/>
      <c r="T42" s="130">
        <v>0</v>
      </c>
      <c r="U42" s="130"/>
      <c r="V42" s="130">
        <f t="shared" ref="V42" si="81">W42+X42+Y42+Z42</f>
        <v>0</v>
      </c>
      <c r="W42" s="130"/>
      <c r="X42" s="130"/>
      <c r="Y42" s="130">
        <v>0</v>
      </c>
      <c r="Z42" s="130"/>
      <c r="AA42" s="130">
        <v>0</v>
      </c>
      <c r="AB42" s="130"/>
      <c r="AC42" s="130"/>
      <c r="AD42" s="130">
        <v>0</v>
      </c>
      <c r="AE42" s="130"/>
      <c r="AF42" s="130">
        <f t="shared" si="72"/>
        <v>0</v>
      </c>
      <c r="AG42" s="130"/>
      <c r="AH42" s="130"/>
      <c r="AI42" s="189">
        <v>0</v>
      </c>
      <c r="AJ42" s="130"/>
      <c r="AK42" s="130">
        <f t="shared" si="73"/>
        <v>0</v>
      </c>
      <c r="AL42" s="130"/>
      <c r="AM42" s="130"/>
      <c r="AN42" s="130">
        <v>0</v>
      </c>
      <c r="AO42" s="130"/>
      <c r="AP42" s="130">
        <f t="shared" si="74"/>
        <v>0</v>
      </c>
      <c r="AQ42" s="130"/>
      <c r="AR42" s="130"/>
      <c r="AS42" s="130">
        <v>0</v>
      </c>
      <c r="AT42" s="130"/>
      <c r="AU42" s="130">
        <f t="shared" si="75"/>
        <v>0</v>
      </c>
      <c r="AV42" s="130"/>
      <c r="AW42" s="130"/>
      <c r="AX42" s="130">
        <v>0</v>
      </c>
      <c r="AY42" s="130"/>
      <c r="AZ42" s="130">
        <f t="shared" si="76"/>
        <v>0</v>
      </c>
      <c r="BA42" s="130"/>
      <c r="BB42" s="130"/>
      <c r="BC42" s="130">
        <f t="shared" si="77"/>
        <v>0</v>
      </c>
      <c r="BD42" s="130"/>
      <c r="BE42" s="130">
        <f t="shared" ref="BE42" si="82">BF42+BG42+BH42+BI42</f>
        <v>0</v>
      </c>
      <c r="BF42" s="130"/>
      <c r="BG42" s="130"/>
      <c r="BH42" s="295">
        <f>AS42+AI42+Y42+AX42</f>
        <v>0</v>
      </c>
      <c r="BI42" s="20"/>
    </row>
    <row r="43" spans="1:61" ht="17.25" customHeight="1" outlineLevel="1" x14ac:dyDescent="0.25">
      <c r="A43" s="26" t="s">
        <v>285</v>
      </c>
      <c r="B43" s="27" t="s">
        <v>286</v>
      </c>
      <c r="C43" s="143" t="s">
        <v>299</v>
      </c>
      <c r="D43" s="143">
        <v>2024</v>
      </c>
      <c r="E43" s="143"/>
      <c r="F43" s="143">
        <v>2024</v>
      </c>
      <c r="G43" s="20">
        <f t="shared" si="64"/>
        <v>2.0714424</v>
      </c>
      <c r="H43" s="20">
        <f t="shared" si="65"/>
        <v>2.0714424</v>
      </c>
      <c r="I43" s="25">
        <v>45352</v>
      </c>
      <c r="J43" s="20">
        <f t="shared" si="66"/>
        <v>7.8145868800000002</v>
      </c>
      <c r="K43" s="20">
        <f t="shared" si="67"/>
        <v>7.8145868800000002</v>
      </c>
      <c r="L43" s="25">
        <v>45689</v>
      </c>
      <c r="M43" s="20">
        <f t="shared" si="68"/>
        <v>2.0714424</v>
      </c>
      <c r="N43" s="20">
        <f t="shared" si="69"/>
        <v>7.8145868800000002</v>
      </c>
      <c r="O43" s="130">
        <f t="shared" si="79"/>
        <v>2.0714424</v>
      </c>
      <c r="P43" s="20">
        <f>K43</f>
        <v>7.8145868800000002</v>
      </c>
      <c r="Q43" s="130">
        <v>0</v>
      </c>
      <c r="R43" s="130"/>
      <c r="S43" s="130"/>
      <c r="T43" s="130">
        <v>0</v>
      </c>
      <c r="U43" s="130"/>
      <c r="V43" s="130">
        <f t="shared" ref="V43:V45" si="83">W43+X43+Y43+Z43</f>
        <v>1.8362080000000001</v>
      </c>
      <c r="W43" s="130"/>
      <c r="X43" s="130"/>
      <c r="Y43" s="130">
        <v>1.8362080000000001</v>
      </c>
      <c r="Z43" s="130"/>
      <c r="AA43" s="130">
        <v>0</v>
      </c>
      <c r="AB43" s="130"/>
      <c r="AC43" s="130"/>
      <c r="AD43" s="130">
        <v>0</v>
      </c>
      <c r="AE43" s="130"/>
      <c r="AF43" s="130">
        <f t="shared" si="72"/>
        <v>1.9151649399999999</v>
      </c>
      <c r="AG43" s="130"/>
      <c r="AH43" s="130"/>
      <c r="AI43" s="189">
        <v>1.9151649399999999</v>
      </c>
      <c r="AJ43" s="130"/>
      <c r="AK43" s="130">
        <f t="shared" si="73"/>
        <v>0</v>
      </c>
      <c r="AL43" s="130"/>
      <c r="AM43" s="130"/>
      <c r="AN43" s="130">
        <v>0</v>
      </c>
      <c r="AO43" s="130"/>
      <c r="AP43" s="130">
        <f t="shared" si="74"/>
        <v>1.99177154</v>
      </c>
      <c r="AQ43" s="130"/>
      <c r="AR43" s="130"/>
      <c r="AS43" s="130">
        <v>1.99177154</v>
      </c>
      <c r="AT43" s="130"/>
      <c r="AU43" s="130">
        <f t="shared" si="75"/>
        <v>2.0714424</v>
      </c>
      <c r="AV43" s="130"/>
      <c r="AW43" s="130"/>
      <c r="AX43" s="130">
        <v>2.0714424</v>
      </c>
      <c r="AY43" s="130"/>
      <c r="AZ43" s="130">
        <f t="shared" si="76"/>
        <v>2.0714424</v>
      </c>
      <c r="BA43" s="130"/>
      <c r="BB43" s="130"/>
      <c r="BC43" s="130">
        <f t="shared" si="77"/>
        <v>2.0714424</v>
      </c>
      <c r="BD43" s="130"/>
      <c r="BE43" s="130">
        <f>BF43+BG43+BH43+BI43</f>
        <v>7.8145868800000002</v>
      </c>
      <c r="BF43" s="130"/>
      <c r="BG43" s="130"/>
      <c r="BH43" s="295">
        <f t="shared" si="80"/>
        <v>7.8145868800000002</v>
      </c>
      <c r="BI43" s="20"/>
    </row>
    <row r="44" spans="1:61" outlineLevel="1" x14ac:dyDescent="0.25">
      <c r="A44" s="207" t="s">
        <v>307</v>
      </c>
      <c r="B44" s="223" t="s">
        <v>328</v>
      </c>
      <c r="C44" s="226" t="s">
        <v>337</v>
      </c>
      <c r="D44" s="194">
        <v>2028</v>
      </c>
      <c r="E44" s="194"/>
      <c r="F44" s="194">
        <v>2028</v>
      </c>
      <c r="G44" s="20">
        <f t="shared" si="64"/>
        <v>13.395915970000001</v>
      </c>
      <c r="H44" s="20">
        <f t="shared" si="65"/>
        <v>13.395915970000001</v>
      </c>
      <c r="I44" s="198">
        <v>45536</v>
      </c>
      <c r="J44" s="20">
        <f t="shared" si="66"/>
        <v>21.446346230000003</v>
      </c>
      <c r="K44" s="20">
        <f t="shared" si="67"/>
        <v>21.446346230000003</v>
      </c>
      <c r="L44" s="198">
        <v>45778</v>
      </c>
      <c r="M44" s="20">
        <f t="shared" si="68"/>
        <v>13.395915970000001</v>
      </c>
      <c r="N44" s="20">
        <f t="shared" si="69"/>
        <v>21.446346230000003</v>
      </c>
      <c r="O44" s="130">
        <f t="shared" si="79"/>
        <v>13.395915970000001</v>
      </c>
      <c r="P44" s="20">
        <f t="shared" si="70"/>
        <v>21.446346230000003</v>
      </c>
      <c r="Q44" s="130">
        <v>0</v>
      </c>
      <c r="R44" s="130"/>
      <c r="S44" s="130"/>
      <c r="T44" s="130">
        <v>0</v>
      </c>
      <c r="U44" s="199"/>
      <c r="V44" s="199">
        <f t="shared" si="83"/>
        <v>0</v>
      </c>
      <c r="W44" s="199"/>
      <c r="X44" s="199"/>
      <c r="Y44" s="199">
        <v>0</v>
      </c>
      <c r="Z44" s="199"/>
      <c r="AA44" s="130">
        <v>0</v>
      </c>
      <c r="AB44" s="130"/>
      <c r="AC44" s="130"/>
      <c r="AD44" s="130">
        <v>0</v>
      </c>
      <c r="AE44" s="130"/>
      <c r="AF44" s="130">
        <f t="shared" si="72"/>
        <v>0</v>
      </c>
      <c r="AG44" s="130"/>
      <c r="AH44" s="130"/>
      <c r="AI44" s="189">
        <v>0</v>
      </c>
      <c r="AJ44" s="130"/>
      <c r="AK44" s="130">
        <f t="shared" si="73"/>
        <v>0</v>
      </c>
      <c r="AL44" s="130"/>
      <c r="AM44" s="130"/>
      <c r="AN44" s="130">
        <v>0</v>
      </c>
      <c r="AO44" s="130"/>
      <c r="AP44" s="130">
        <f t="shared" si="74"/>
        <v>8.0504302600000006</v>
      </c>
      <c r="AQ44" s="130"/>
      <c r="AR44" s="130"/>
      <c r="AS44" s="130">
        <v>8.0504302600000006</v>
      </c>
      <c r="AT44" s="130"/>
      <c r="AU44" s="130">
        <f t="shared" si="75"/>
        <v>13.395915970000001</v>
      </c>
      <c r="AV44" s="130"/>
      <c r="AW44" s="130"/>
      <c r="AX44" s="130">
        <v>13.395915970000001</v>
      </c>
      <c r="AY44" s="130"/>
      <c r="AZ44" s="130">
        <f t="shared" si="76"/>
        <v>13.395915970000001</v>
      </c>
      <c r="BA44" s="199"/>
      <c r="BB44" s="199"/>
      <c r="BC44" s="130">
        <f t="shared" si="77"/>
        <v>13.395915970000001</v>
      </c>
      <c r="BD44" s="199"/>
      <c r="BE44" s="130">
        <f t="shared" ref="BE44" si="84">BF44+BG44+BH44+BI44</f>
        <v>21.446346230000003</v>
      </c>
      <c r="BF44" s="130"/>
      <c r="BG44" s="130"/>
      <c r="BH44" s="295">
        <f t="shared" si="80"/>
        <v>21.446346230000003</v>
      </c>
      <c r="BI44" s="20"/>
    </row>
    <row r="45" spans="1:61" ht="31.5" outlineLevel="1" x14ac:dyDescent="0.25">
      <c r="A45" s="26" t="s">
        <v>308</v>
      </c>
      <c r="B45" s="150" t="s">
        <v>340</v>
      </c>
      <c r="C45" s="226" t="s">
        <v>338</v>
      </c>
      <c r="D45" s="193">
        <v>2025</v>
      </c>
      <c r="E45" s="194"/>
      <c r="F45" s="194"/>
      <c r="G45" s="20">
        <f t="shared" si="64"/>
        <v>0</v>
      </c>
      <c r="H45" s="20">
        <f t="shared" si="65"/>
        <v>0</v>
      </c>
      <c r="I45" s="198"/>
      <c r="J45" s="20">
        <f t="shared" si="66"/>
        <v>6.4363007400000001</v>
      </c>
      <c r="K45" s="20">
        <f t="shared" si="67"/>
        <v>6.4363007400000001</v>
      </c>
      <c r="L45" s="198">
        <v>45689</v>
      </c>
      <c r="M45" s="20">
        <f t="shared" si="68"/>
        <v>0</v>
      </c>
      <c r="N45" s="20">
        <f t="shared" si="69"/>
        <v>6.4363007400000001</v>
      </c>
      <c r="O45" s="130">
        <f t="shared" si="79"/>
        <v>0</v>
      </c>
      <c r="P45" s="20">
        <f t="shared" si="70"/>
        <v>6.4363007400000001</v>
      </c>
      <c r="Q45" s="130">
        <v>0</v>
      </c>
      <c r="R45" s="130"/>
      <c r="S45" s="130"/>
      <c r="T45" s="130">
        <v>0</v>
      </c>
      <c r="U45" s="199"/>
      <c r="V45" s="199">
        <f t="shared" si="83"/>
        <v>6.4363007400000001</v>
      </c>
      <c r="W45" s="199"/>
      <c r="X45" s="199"/>
      <c r="Y45" s="199">
        <v>6.4363007400000001</v>
      </c>
      <c r="Z45" s="199"/>
      <c r="AA45" s="130">
        <v>0</v>
      </c>
      <c r="AB45" s="130"/>
      <c r="AC45" s="130"/>
      <c r="AD45" s="130">
        <v>0</v>
      </c>
      <c r="AE45" s="199"/>
      <c r="AF45" s="130">
        <f t="shared" si="72"/>
        <v>0</v>
      </c>
      <c r="AG45" s="130"/>
      <c r="AH45" s="130"/>
      <c r="AI45" s="189">
        <v>0</v>
      </c>
      <c r="AJ45" s="199"/>
      <c r="AK45" s="130">
        <f t="shared" si="73"/>
        <v>0</v>
      </c>
      <c r="AL45" s="130"/>
      <c r="AM45" s="130"/>
      <c r="AN45" s="130">
        <v>0</v>
      </c>
      <c r="AO45" s="130"/>
      <c r="AP45" s="130">
        <f t="shared" si="74"/>
        <v>0</v>
      </c>
      <c r="AQ45" s="130"/>
      <c r="AR45" s="130"/>
      <c r="AS45" s="130">
        <v>0</v>
      </c>
      <c r="AT45" s="130"/>
      <c r="AU45" s="130">
        <f t="shared" si="75"/>
        <v>0</v>
      </c>
      <c r="AV45" s="130"/>
      <c r="AW45" s="130"/>
      <c r="AX45" s="130">
        <v>0</v>
      </c>
      <c r="AY45" s="130"/>
      <c r="AZ45" s="130">
        <f t="shared" si="76"/>
        <v>0</v>
      </c>
      <c r="BA45" s="199"/>
      <c r="BB45" s="199"/>
      <c r="BC45" s="130">
        <f t="shared" si="77"/>
        <v>0</v>
      </c>
      <c r="BD45" s="199"/>
      <c r="BE45" s="130">
        <f t="shared" ref="BE45" si="85">BF45+BG45+BH45+BI45</f>
        <v>6.4363007400000001</v>
      </c>
      <c r="BF45" s="130"/>
      <c r="BG45" s="130"/>
      <c r="BH45" s="295">
        <f t="shared" si="80"/>
        <v>6.4363007400000001</v>
      </c>
      <c r="BI45" s="20"/>
    </row>
    <row r="46" spans="1:61" outlineLevel="1" x14ac:dyDescent="0.25">
      <c r="A46" s="254" t="s">
        <v>311</v>
      </c>
      <c r="B46" s="255" t="s">
        <v>322</v>
      </c>
      <c r="C46" s="226" t="s">
        <v>339</v>
      </c>
      <c r="D46" s="252">
        <v>2025</v>
      </c>
      <c r="E46" s="253"/>
      <c r="F46" s="253">
        <v>2026</v>
      </c>
      <c r="G46" s="20">
        <f t="shared" si="64"/>
        <v>0</v>
      </c>
      <c r="H46" s="20">
        <f t="shared" si="65"/>
        <v>0</v>
      </c>
      <c r="I46" s="198"/>
      <c r="J46" s="20">
        <f t="shared" si="66"/>
        <v>0.57611919999999994</v>
      </c>
      <c r="K46" s="20">
        <f t="shared" si="67"/>
        <v>0.57611919999999994</v>
      </c>
      <c r="L46" s="198">
        <v>45689</v>
      </c>
      <c r="M46" s="20">
        <f t="shared" si="68"/>
        <v>0</v>
      </c>
      <c r="N46" s="20">
        <f t="shared" si="69"/>
        <v>0.57611919999999994</v>
      </c>
      <c r="O46" s="130">
        <f t="shared" si="79"/>
        <v>0</v>
      </c>
      <c r="P46" s="20">
        <f t="shared" si="70"/>
        <v>0.57611919999999994</v>
      </c>
      <c r="Q46" s="130">
        <v>0</v>
      </c>
      <c r="R46" s="130"/>
      <c r="S46" s="130"/>
      <c r="T46" s="130">
        <v>0</v>
      </c>
      <c r="U46" s="199"/>
      <c r="V46" s="199">
        <f t="shared" ref="V46" si="86">W46+X46+Y46+Z46</f>
        <v>0.28199667</v>
      </c>
      <c r="W46" s="199"/>
      <c r="X46" s="199"/>
      <c r="Y46" s="199">
        <v>0.28199667</v>
      </c>
      <c r="Z46" s="199"/>
      <c r="AA46" s="130">
        <v>0</v>
      </c>
      <c r="AB46" s="130"/>
      <c r="AC46" s="130"/>
      <c r="AD46" s="130">
        <v>0</v>
      </c>
      <c r="AE46" s="199"/>
      <c r="AF46" s="130">
        <f t="shared" ref="AF46" si="87">AG46+AH46+AI46+AJ46</f>
        <v>0.29412252999999999</v>
      </c>
      <c r="AG46" s="130"/>
      <c r="AH46" s="130"/>
      <c r="AI46" s="189">
        <v>0.29412252999999999</v>
      </c>
      <c r="AJ46" s="199"/>
      <c r="AK46" s="130">
        <f t="shared" ref="AK46" si="88">AL46+AM46+AN46+AO46</f>
        <v>0</v>
      </c>
      <c r="AL46" s="130"/>
      <c r="AM46" s="130"/>
      <c r="AN46" s="130">
        <v>0</v>
      </c>
      <c r="AO46" s="130"/>
      <c r="AP46" s="130">
        <f t="shared" ref="AP46" si="89">AQ46+AR46+AS46+AT46</f>
        <v>0</v>
      </c>
      <c r="AQ46" s="130"/>
      <c r="AR46" s="130"/>
      <c r="AS46" s="130">
        <v>0</v>
      </c>
      <c r="AT46" s="130"/>
      <c r="AU46" s="130">
        <f t="shared" ref="AU46" si="90">AV46+AW46+AX46+AY46</f>
        <v>0</v>
      </c>
      <c r="AV46" s="130"/>
      <c r="AW46" s="130"/>
      <c r="AX46" s="130">
        <v>0</v>
      </c>
      <c r="AY46" s="130"/>
      <c r="AZ46" s="130">
        <f t="shared" si="76"/>
        <v>0</v>
      </c>
      <c r="BA46" s="199"/>
      <c r="BB46" s="199"/>
      <c r="BC46" s="130">
        <f t="shared" si="77"/>
        <v>0</v>
      </c>
      <c r="BD46" s="199"/>
      <c r="BE46" s="130">
        <f t="shared" ref="BE46" si="91">BF46+BG46+BH46+BI46</f>
        <v>0.57611919999999994</v>
      </c>
      <c r="BF46" s="130"/>
      <c r="BG46" s="130"/>
      <c r="BH46" s="295">
        <f>AS46+AI46+Y46+AX46</f>
        <v>0.57611919999999994</v>
      </c>
      <c r="BI46" s="20"/>
    </row>
    <row r="47" spans="1:61" outlineLevel="1" x14ac:dyDescent="0.25">
      <c r="A47" s="229"/>
      <c r="B47" s="223"/>
      <c r="C47" s="226"/>
      <c r="D47" s="226"/>
      <c r="E47" s="226"/>
      <c r="F47" s="226"/>
      <c r="G47" s="199"/>
      <c r="H47" s="199"/>
      <c r="I47" s="230"/>
      <c r="J47" s="20"/>
      <c r="K47" s="174"/>
      <c r="L47" s="230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224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296"/>
      <c r="BI47" s="197"/>
    </row>
    <row r="48" spans="1:61" s="28" customFormat="1" ht="19.5" customHeight="1" x14ac:dyDescent="0.3">
      <c r="A48" s="29"/>
      <c r="B48" s="30" t="s">
        <v>48</v>
      </c>
      <c r="C48" s="29"/>
      <c r="D48" s="29"/>
      <c r="E48" s="29"/>
      <c r="F48" s="29"/>
      <c r="G48" s="31">
        <f>G35+G32+G14</f>
        <v>1200.2878128821419</v>
      </c>
      <c r="H48" s="31">
        <f>H35+H32+H14</f>
        <v>1200.2878128821419</v>
      </c>
      <c r="I48" s="29"/>
      <c r="J48" s="31">
        <f>J35+J32+J14</f>
        <v>1417.7913507835758</v>
      </c>
      <c r="K48" s="31">
        <f>K35+K32+K14</f>
        <v>1417.7913507835758</v>
      </c>
      <c r="L48" s="29"/>
      <c r="M48" s="31">
        <f t="shared" ref="M48:AH48" si="92">M35+M32+M14</f>
        <v>1200.2878128821419</v>
      </c>
      <c r="N48" s="31">
        <f t="shared" si="92"/>
        <v>1417.7913507835758</v>
      </c>
      <c r="O48" s="31">
        <f t="shared" si="92"/>
        <v>1200.2878128821419</v>
      </c>
      <c r="P48" s="31">
        <f t="shared" si="92"/>
        <v>1417.7913507835758</v>
      </c>
      <c r="Q48" s="31">
        <f t="shared" si="92"/>
        <v>222.70806999999999</v>
      </c>
      <c r="R48" s="31">
        <f t="shared" si="92"/>
        <v>0</v>
      </c>
      <c r="S48" s="31">
        <f t="shared" si="92"/>
        <v>0</v>
      </c>
      <c r="T48" s="31">
        <f t="shared" si="92"/>
        <v>222.70806999999999</v>
      </c>
      <c r="U48" s="297">
        <f t="shared" si="92"/>
        <v>0</v>
      </c>
      <c r="V48" s="297">
        <f t="shared" si="92"/>
        <v>222.70505917200001</v>
      </c>
      <c r="W48" s="297">
        <f t="shared" si="92"/>
        <v>0</v>
      </c>
      <c r="X48" s="297">
        <f t="shared" si="92"/>
        <v>0</v>
      </c>
      <c r="Y48" s="297">
        <f t="shared" si="92"/>
        <v>222.70505917200001</v>
      </c>
      <c r="Z48" s="297">
        <f t="shared" si="92"/>
        <v>0</v>
      </c>
      <c r="AA48" s="297">
        <f t="shared" si="92"/>
        <v>282.51925060911395</v>
      </c>
      <c r="AB48" s="297">
        <f t="shared" si="92"/>
        <v>0</v>
      </c>
      <c r="AC48" s="297">
        <f t="shared" si="92"/>
        <v>0</v>
      </c>
      <c r="AD48" s="297">
        <f t="shared" si="92"/>
        <v>282.51925060911395</v>
      </c>
      <c r="AE48" s="297">
        <f t="shared" si="92"/>
        <v>0</v>
      </c>
      <c r="AF48" s="297">
        <f t="shared" si="92"/>
        <v>413.23125201999994</v>
      </c>
      <c r="AG48" s="297">
        <f t="shared" si="92"/>
        <v>0</v>
      </c>
      <c r="AH48" s="297">
        <f t="shared" si="92"/>
        <v>0</v>
      </c>
      <c r="AI48" s="297">
        <f t="shared" ref="AI48:BI48" si="93">AI35+AI32+AI14</f>
        <v>413.23125201999994</v>
      </c>
      <c r="AJ48" s="297">
        <f t="shared" si="93"/>
        <v>0</v>
      </c>
      <c r="AK48" s="297">
        <f t="shared" si="93"/>
        <v>297.60199999999998</v>
      </c>
      <c r="AL48" s="297">
        <f t="shared" si="93"/>
        <v>0</v>
      </c>
      <c r="AM48" s="297">
        <f t="shared" si="93"/>
        <v>0</v>
      </c>
      <c r="AN48" s="297">
        <f t="shared" si="93"/>
        <v>297.60199999999998</v>
      </c>
      <c r="AO48" s="297">
        <f t="shared" si="93"/>
        <v>0</v>
      </c>
      <c r="AP48" s="297">
        <f t="shared" si="93"/>
        <v>384.39654731854802</v>
      </c>
      <c r="AQ48" s="297">
        <f t="shared" si="93"/>
        <v>0</v>
      </c>
      <c r="AR48" s="297">
        <f t="shared" si="93"/>
        <v>0</v>
      </c>
      <c r="AS48" s="297">
        <f t="shared" si="93"/>
        <v>384.39654731854802</v>
      </c>
      <c r="AT48" s="297">
        <f t="shared" si="93"/>
        <v>0</v>
      </c>
      <c r="AU48" s="297">
        <f t="shared" si="93"/>
        <v>397.45849227302796</v>
      </c>
      <c r="AV48" s="297">
        <f t="shared" si="93"/>
        <v>0</v>
      </c>
      <c r="AW48" s="297">
        <f t="shared" si="93"/>
        <v>0</v>
      </c>
      <c r="AX48" s="297">
        <f t="shared" si="93"/>
        <v>397.45849227302796</v>
      </c>
      <c r="AY48" s="297">
        <f t="shared" si="93"/>
        <v>0</v>
      </c>
      <c r="AZ48" s="297">
        <f t="shared" si="93"/>
        <v>1200.2878128821419</v>
      </c>
      <c r="BA48" s="297">
        <f t="shared" si="93"/>
        <v>0</v>
      </c>
      <c r="BB48" s="297">
        <f t="shared" si="93"/>
        <v>0</v>
      </c>
      <c r="BC48" s="297">
        <f t="shared" si="93"/>
        <v>1200.2878128821419</v>
      </c>
      <c r="BD48" s="297">
        <f t="shared" si="93"/>
        <v>0</v>
      </c>
      <c r="BE48" s="297">
        <f t="shared" si="93"/>
        <v>1417.7913507835758</v>
      </c>
      <c r="BF48" s="297">
        <f t="shared" si="93"/>
        <v>0</v>
      </c>
      <c r="BG48" s="297">
        <f t="shared" si="93"/>
        <v>0</v>
      </c>
      <c r="BH48" s="297">
        <f>BH35+BH32+BH14</f>
        <v>1417.7913507835758</v>
      </c>
      <c r="BI48" s="31">
        <f t="shared" si="93"/>
        <v>0</v>
      </c>
    </row>
    <row r="49" spans="1:61" ht="41.25" customHeight="1" x14ac:dyDescent="0.25"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298"/>
      <c r="V49" s="298"/>
      <c r="W49" s="298"/>
      <c r="X49" s="298"/>
      <c r="Y49" s="298"/>
      <c r="Z49" s="298"/>
      <c r="AA49" s="298"/>
      <c r="AB49" s="298"/>
      <c r="AC49" s="298"/>
      <c r="AD49" s="298"/>
      <c r="AE49" s="298"/>
      <c r="AF49" s="299"/>
      <c r="AG49" s="298"/>
      <c r="AH49" s="298"/>
      <c r="AI49" s="300"/>
      <c r="AJ49" s="298"/>
      <c r="AK49" s="298"/>
      <c r="AL49" s="298"/>
      <c r="AM49" s="298"/>
      <c r="AN49" s="298"/>
      <c r="AO49" s="298"/>
      <c r="AP49" s="298"/>
      <c r="AQ49" s="298"/>
      <c r="AR49" s="299"/>
      <c r="AS49" s="298"/>
      <c r="AT49" s="298"/>
      <c r="AU49" s="298"/>
      <c r="AV49" s="298"/>
      <c r="AW49" s="298"/>
      <c r="AX49" s="298"/>
      <c r="AY49" s="298"/>
      <c r="AZ49" s="298"/>
      <c r="BA49" s="298"/>
      <c r="BB49" s="298"/>
      <c r="BC49" s="298"/>
      <c r="BD49" s="298"/>
      <c r="BE49" s="298"/>
      <c r="BF49" s="298"/>
      <c r="BG49" s="298"/>
      <c r="BH49" s="298"/>
      <c r="BI49" s="134"/>
    </row>
    <row r="50" spans="1:61" ht="21.75" customHeight="1" outlineLevel="1" x14ac:dyDescent="0.25">
      <c r="A50" s="332" t="s">
        <v>49</v>
      </c>
      <c r="B50" s="332"/>
      <c r="C50" s="332"/>
      <c r="D50" s="332"/>
      <c r="E50" s="332"/>
      <c r="F50" s="332"/>
      <c r="G50" s="332"/>
      <c r="H50" s="332"/>
      <c r="I50" s="332"/>
      <c r="J50" s="332"/>
      <c r="K50" s="332"/>
      <c r="L50" s="332"/>
      <c r="M50" s="332"/>
      <c r="N50" s="332"/>
      <c r="O50" s="332"/>
      <c r="P50" s="332"/>
      <c r="AI50" s="176"/>
    </row>
    <row r="51" spans="1:61" ht="39" customHeight="1" outlineLevel="1" x14ac:dyDescent="0.25">
      <c r="A51" s="333" t="s">
        <v>50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3"/>
      <c r="P51" s="333"/>
      <c r="AI51" s="176"/>
    </row>
    <row r="52" spans="1:61" ht="49.15" customHeight="1" outlineLevel="1" x14ac:dyDescent="0.25">
      <c r="A52" s="334" t="s">
        <v>51</v>
      </c>
      <c r="B52" s="334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334"/>
    </row>
    <row r="53" spans="1:61" ht="49.15" customHeight="1" x14ac:dyDescent="0.25">
      <c r="A53" s="33"/>
      <c r="B53" s="314" t="s">
        <v>342</v>
      </c>
      <c r="C53" s="314"/>
      <c r="D53" s="314"/>
      <c r="E53" s="314"/>
      <c r="F53" s="314"/>
      <c r="G53" s="314"/>
      <c r="I53" s="314"/>
      <c r="J53" s="314"/>
      <c r="K53" s="314"/>
      <c r="L53" s="1" t="s">
        <v>343</v>
      </c>
      <c r="M53" s="314"/>
      <c r="N53" s="314"/>
      <c r="O53" s="33"/>
      <c r="Y53" s="208"/>
      <c r="AD53" s="134"/>
      <c r="AI53" s="132"/>
    </row>
    <row r="55" spans="1:61" x14ac:dyDescent="0.2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Y55" s="209"/>
    </row>
  </sheetData>
  <mergeCells count="27">
    <mergeCell ref="AA11:AE11"/>
    <mergeCell ref="AF11:AJ11"/>
    <mergeCell ref="AZ11:BD11"/>
    <mergeCell ref="AK11:AO11"/>
    <mergeCell ref="AU11:AY11"/>
    <mergeCell ref="AP11:AT11"/>
    <mergeCell ref="A50:P50"/>
    <mergeCell ref="A51:P51"/>
    <mergeCell ref="A52:P52"/>
    <mergeCell ref="Q11:U11"/>
    <mergeCell ref="V11:Z11"/>
    <mergeCell ref="A4:U4"/>
    <mergeCell ref="A5:U5"/>
    <mergeCell ref="A7:U7"/>
    <mergeCell ref="A8:U8"/>
    <mergeCell ref="A10:A12"/>
    <mergeCell ref="B10:B12"/>
    <mergeCell ref="C10:C12"/>
    <mergeCell ref="D10:D12"/>
    <mergeCell ref="E10:F11"/>
    <mergeCell ref="G10:L10"/>
    <mergeCell ref="M10:N11"/>
    <mergeCell ref="O10:P11"/>
    <mergeCell ref="Q10:BI10"/>
    <mergeCell ref="G11:I11"/>
    <mergeCell ref="J11:L11"/>
    <mergeCell ref="BE11:BI11"/>
  </mergeCells>
  <phoneticPr fontId="49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33:B34 B15:B31 B39:B47" xr:uid="{00000000-0002-0000-0000-000000000000}">
      <formula1>900</formula1>
    </dataValidation>
  </dataValidations>
  <pageMargins left="0.47244094488188981" right="0.31496062992125984" top="0.23" bottom="0.31496062992125984" header="0.15748031496062992" footer="0.19685039370078741"/>
  <pageSetup paperSize="9" scale="40" firstPageNumber="3" fitToWidth="2" orientation="landscape" blackAndWhite="1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BP59"/>
  <sheetViews>
    <sheetView tabSelected="1" zoomScale="70" zoomScaleNormal="70" workbookViewId="0">
      <selection activeCell="B77" sqref="B77:B78"/>
    </sheetView>
  </sheetViews>
  <sheetFormatPr defaultColWidth="9" defaultRowHeight="15.75" outlineLevelRow="1" outlineLevelCol="1" x14ac:dyDescent="0.25"/>
  <cols>
    <col min="1" max="1" width="9.75" style="1" bestFit="1" customWidth="1"/>
    <col min="2" max="2" width="64.5" style="1" bestFit="1" customWidth="1"/>
    <col min="3" max="3" width="11.75" style="1" bestFit="1" customWidth="1"/>
    <col min="4" max="4" width="6.75" style="1" bestFit="1" customWidth="1"/>
    <col min="5" max="5" width="10.125" style="1" customWidth="1"/>
    <col min="6" max="6" width="10.125" style="1" customWidth="1" outlineLevel="1"/>
    <col min="7" max="7" width="12.625" style="1" customWidth="1"/>
    <col min="8" max="8" width="12.625" style="1" customWidth="1" outlineLevel="1"/>
    <col min="9" max="9" width="9.875" style="1" customWidth="1"/>
    <col min="10" max="11" width="7.375" style="1" customWidth="1"/>
    <col min="12" max="12" width="9.125" style="1" customWidth="1"/>
    <col min="13" max="13" width="7.375" style="1" customWidth="1"/>
    <col min="14" max="14" width="9" style="1" customWidth="1" outlineLevel="1"/>
    <col min="15" max="16" width="7.375" style="1" customWidth="1" outlineLevel="1"/>
    <col min="17" max="17" width="13" style="1" customWidth="1" outlineLevel="1"/>
    <col min="18" max="18" width="7.375" style="1" customWidth="1" outlineLevel="1"/>
    <col min="19" max="20" width="7.375" style="1" customWidth="1"/>
    <col min="21" max="22" width="7.375" style="1" customWidth="1" outlineLevel="1"/>
    <col min="23" max="23" width="12.25" style="1" customWidth="1"/>
    <col min="24" max="24" width="10.125" style="1" customWidth="1" outlineLevel="1"/>
    <col min="25" max="25" width="10.125" style="1" customWidth="1"/>
    <col min="26" max="28" width="10.125" style="1" customWidth="1" outlineLevel="1"/>
    <col min="29" max="29" width="11.75" style="1" customWidth="1" outlineLevel="1"/>
    <col min="30" max="30" width="10.125" style="1" customWidth="1"/>
    <col min="31" max="31" width="10.875" style="1" customWidth="1" outlineLevel="1"/>
    <col min="32" max="32" width="9.875" style="1" customWidth="1"/>
    <col min="33" max="33" width="7.125" style="1" bestFit="1" customWidth="1"/>
    <col min="34" max="34" width="6" style="1" bestFit="1" customWidth="1"/>
    <col min="35" max="35" width="8.375" style="1" bestFit="1" customWidth="1"/>
    <col min="36" max="36" width="5.625" style="1" bestFit="1" customWidth="1"/>
    <col min="37" max="37" width="7.375" style="1" bestFit="1" customWidth="1"/>
    <col min="38" max="43" width="10" style="1" bestFit="1" customWidth="1"/>
    <col min="44" max="44" width="7.875" style="1" bestFit="1" customWidth="1"/>
    <col min="45" max="45" width="6.75" style="1" bestFit="1" customWidth="1"/>
    <col min="46" max="46" width="9" style="1" bestFit="1" customWidth="1"/>
    <col min="47" max="47" width="6.125" style="1" bestFit="1" customWidth="1"/>
    <col min="48" max="48" width="6.75" style="1" bestFit="1" customWidth="1"/>
    <col min="49" max="49" width="9.375" style="1" bestFit="1" customWidth="1"/>
    <col min="50" max="50" width="7.375" style="1" bestFit="1" customWidth="1"/>
    <col min="51" max="57" width="7.25" style="1" bestFit="1" customWidth="1"/>
    <col min="58" max="58" width="8.625" style="1" bestFit="1" customWidth="1"/>
    <col min="59" max="59" width="6.125" style="1" bestFit="1" customWidth="1"/>
    <col min="60" max="60" width="6.875" style="1" bestFit="1" customWidth="1"/>
    <col min="61" max="61" width="9.625" style="1" bestFit="1" customWidth="1"/>
    <col min="62" max="62" width="6.75" style="1" bestFit="1" customWidth="1"/>
    <col min="63" max="63" width="7.75" style="1" bestFit="1" customWidth="1"/>
    <col min="64" max="64" width="9" style="1" bestFit="1"/>
    <col min="65" max="16384" width="9" style="1"/>
  </cols>
  <sheetData>
    <row r="1" spans="1:68" ht="22.5" x14ac:dyDescent="0.25">
      <c r="AD1" s="2" t="s">
        <v>0</v>
      </c>
    </row>
    <row r="2" spans="1:68" ht="22.5" x14ac:dyDescent="0.3">
      <c r="AD2" s="3" t="s">
        <v>1</v>
      </c>
    </row>
    <row r="3" spans="1:68" ht="18.75" x14ac:dyDescent="0.3">
      <c r="AD3" s="3"/>
    </row>
    <row r="4" spans="1:68" ht="18.75" x14ac:dyDescent="0.3">
      <c r="A4" s="335" t="s">
        <v>2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139"/>
      <c r="Y4" s="139"/>
      <c r="Z4" s="139"/>
      <c r="AA4" s="139"/>
      <c r="AB4" s="139"/>
      <c r="AC4" s="139"/>
      <c r="AD4" s="139"/>
    </row>
    <row r="5" spans="1:68" ht="18.75" x14ac:dyDescent="0.3">
      <c r="A5" s="335" t="s">
        <v>52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5"/>
      <c r="Y5" s="5"/>
      <c r="Z5" s="5"/>
      <c r="AA5" s="119"/>
      <c r="AB5" s="216"/>
      <c r="AC5" s="183"/>
      <c r="AD5" s="5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</row>
    <row r="6" spans="1:68" ht="18.75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119"/>
      <c r="AB6" s="216"/>
      <c r="AC6" s="183"/>
      <c r="AD6" s="5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</row>
    <row r="7" spans="1:68" ht="18.75" x14ac:dyDescent="0.25">
      <c r="A7" s="317" t="s">
        <v>4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140"/>
      <c r="Y7" s="140"/>
      <c r="Z7" s="140"/>
      <c r="AA7" s="140"/>
      <c r="AB7" s="140"/>
      <c r="AC7" s="140"/>
      <c r="AD7" s="140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</row>
    <row r="8" spans="1:68" x14ac:dyDescent="0.25">
      <c r="A8" s="318" t="s">
        <v>5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</row>
    <row r="9" spans="1:68" ht="15.75" customHeight="1" x14ac:dyDescent="0.25">
      <c r="A9" s="336"/>
      <c r="B9" s="336"/>
      <c r="C9" s="336"/>
      <c r="D9" s="336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336"/>
      <c r="P9" s="336"/>
      <c r="Q9" s="336"/>
      <c r="R9" s="336"/>
      <c r="S9" s="336"/>
      <c r="T9" s="336"/>
      <c r="U9" s="336"/>
      <c r="V9" s="336"/>
      <c r="W9" s="337"/>
      <c r="X9" s="337"/>
      <c r="Y9" s="337"/>
      <c r="Z9" s="337"/>
      <c r="AA9" s="337"/>
      <c r="AB9" s="337"/>
      <c r="AC9" s="337"/>
      <c r="AD9" s="337"/>
    </row>
    <row r="10" spans="1:68" ht="63.75" customHeight="1" x14ac:dyDescent="0.25">
      <c r="A10" s="319" t="s">
        <v>6</v>
      </c>
      <c r="B10" s="319" t="s">
        <v>53</v>
      </c>
      <c r="C10" s="319" t="s">
        <v>8</v>
      </c>
      <c r="D10" s="320" t="s">
        <v>9</v>
      </c>
      <c r="E10" s="321" t="s">
        <v>10</v>
      </c>
      <c r="F10" s="322"/>
      <c r="G10" s="321" t="s">
        <v>54</v>
      </c>
      <c r="H10" s="322"/>
      <c r="I10" s="319" t="s">
        <v>55</v>
      </c>
      <c r="J10" s="319"/>
      <c r="K10" s="319"/>
      <c r="L10" s="319"/>
      <c r="M10" s="319"/>
      <c r="N10" s="319"/>
      <c r="O10" s="319"/>
      <c r="P10" s="319"/>
      <c r="Q10" s="319"/>
      <c r="R10" s="319"/>
      <c r="S10" s="325" t="s">
        <v>56</v>
      </c>
      <c r="T10" s="326"/>
      <c r="U10" s="326"/>
      <c r="V10" s="327"/>
      <c r="W10" s="319"/>
      <c r="X10" s="319"/>
      <c r="Y10" s="319"/>
      <c r="Z10" s="319"/>
      <c r="AA10" s="319"/>
      <c r="AB10" s="338"/>
      <c r="AC10" s="338"/>
      <c r="AD10" s="319"/>
      <c r="AE10" s="319"/>
    </row>
    <row r="11" spans="1:68" ht="52.5" customHeight="1" x14ac:dyDescent="0.25">
      <c r="A11" s="319"/>
      <c r="B11" s="319"/>
      <c r="C11" s="319"/>
      <c r="D11" s="320"/>
      <c r="E11" s="323"/>
      <c r="F11" s="324"/>
      <c r="G11" s="323"/>
      <c r="H11" s="324"/>
      <c r="I11" s="325" t="s">
        <v>14</v>
      </c>
      <c r="J11" s="326"/>
      <c r="K11" s="326"/>
      <c r="L11" s="326"/>
      <c r="M11" s="327"/>
      <c r="N11" s="325" t="s">
        <v>15</v>
      </c>
      <c r="O11" s="326"/>
      <c r="P11" s="326"/>
      <c r="Q11" s="326"/>
      <c r="R11" s="327"/>
      <c r="S11" s="325" t="s">
        <v>305</v>
      </c>
      <c r="T11" s="327"/>
      <c r="U11" s="325" t="s">
        <v>306</v>
      </c>
      <c r="V11" s="327"/>
      <c r="W11" s="325" t="s">
        <v>57</v>
      </c>
      <c r="X11" s="327"/>
      <c r="Y11" s="325" t="s">
        <v>58</v>
      </c>
      <c r="Z11" s="327"/>
      <c r="AA11" s="325" t="s">
        <v>274</v>
      </c>
      <c r="AB11" s="327"/>
      <c r="AC11" s="181" t="s">
        <v>302</v>
      </c>
      <c r="AD11" s="319" t="s">
        <v>20</v>
      </c>
      <c r="AE11" s="319" t="s">
        <v>59</v>
      </c>
      <c r="AH11" s="33"/>
      <c r="AM11" s="33"/>
      <c r="AR11" s="33"/>
    </row>
    <row r="12" spans="1:68" ht="143.25" customHeight="1" x14ac:dyDescent="0.25">
      <c r="A12" s="319"/>
      <c r="B12" s="319"/>
      <c r="C12" s="319"/>
      <c r="D12" s="320"/>
      <c r="E12" s="38" t="s">
        <v>14</v>
      </c>
      <c r="F12" s="38" t="s">
        <v>15</v>
      </c>
      <c r="G12" s="38" t="s">
        <v>22</v>
      </c>
      <c r="H12" s="38" t="s">
        <v>15</v>
      </c>
      <c r="I12" s="12" t="s">
        <v>60</v>
      </c>
      <c r="J12" s="12" t="s">
        <v>61</v>
      </c>
      <c r="K12" s="12" t="s">
        <v>62</v>
      </c>
      <c r="L12" s="39" t="s">
        <v>63</v>
      </c>
      <c r="M12" s="39" t="s">
        <v>64</v>
      </c>
      <c r="N12" s="12" t="s">
        <v>60</v>
      </c>
      <c r="O12" s="12" t="s">
        <v>61</v>
      </c>
      <c r="P12" s="12" t="s">
        <v>62</v>
      </c>
      <c r="Q12" s="39" t="s">
        <v>63</v>
      </c>
      <c r="R12" s="39" t="s">
        <v>64</v>
      </c>
      <c r="S12" s="12" t="s">
        <v>65</v>
      </c>
      <c r="T12" s="12" t="s">
        <v>66</v>
      </c>
      <c r="U12" s="12" t="s">
        <v>65</v>
      </c>
      <c r="V12" s="12" t="s">
        <v>66</v>
      </c>
      <c r="W12" s="11" t="s">
        <v>14</v>
      </c>
      <c r="X12" s="11" t="s">
        <v>15</v>
      </c>
      <c r="Y12" s="11" t="s">
        <v>14</v>
      </c>
      <c r="Z12" s="11" t="s">
        <v>15</v>
      </c>
      <c r="AA12" s="126" t="s">
        <v>14</v>
      </c>
      <c r="AB12" s="214" t="s">
        <v>15</v>
      </c>
      <c r="AC12" s="126" t="s">
        <v>14</v>
      </c>
      <c r="AD12" s="319"/>
      <c r="AE12" s="319"/>
    </row>
    <row r="13" spans="1:68" ht="19.5" customHeight="1" x14ac:dyDescent="0.25">
      <c r="A13" s="126">
        <f>COLUMN(A1)</f>
        <v>1</v>
      </c>
      <c r="B13" s="126">
        <f t="shared" ref="B13:AE13" si="0">COLUMN(B1)</f>
        <v>2</v>
      </c>
      <c r="C13" s="126">
        <f t="shared" si="0"/>
        <v>3</v>
      </c>
      <c r="D13" s="126">
        <f t="shared" si="0"/>
        <v>4</v>
      </c>
      <c r="E13" s="126">
        <f t="shared" si="0"/>
        <v>5</v>
      </c>
      <c r="F13" s="126">
        <f t="shared" si="0"/>
        <v>6</v>
      </c>
      <c r="G13" s="126">
        <f t="shared" si="0"/>
        <v>7</v>
      </c>
      <c r="H13" s="126">
        <f t="shared" si="0"/>
        <v>8</v>
      </c>
      <c r="I13" s="126">
        <f t="shared" si="0"/>
        <v>9</v>
      </c>
      <c r="J13" s="126">
        <f t="shared" si="0"/>
        <v>10</v>
      </c>
      <c r="K13" s="126">
        <f t="shared" si="0"/>
        <v>11</v>
      </c>
      <c r="L13" s="126">
        <f t="shared" si="0"/>
        <v>12</v>
      </c>
      <c r="M13" s="126">
        <f t="shared" si="0"/>
        <v>13</v>
      </c>
      <c r="N13" s="126">
        <f t="shared" si="0"/>
        <v>14</v>
      </c>
      <c r="O13" s="126">
        <f t="shared" si="0"/>
        <v>15</v>
      </c>
      <c r="P13" s="126">
        <f t="shared" si="0"/>
        <v>16</v>
      </c>
      <c r="Q13" s="126">
        <f t="shared" si="0"/>
        <v>17</v>
      </c>
      <c r="R13" s="126">
        <f t="shared" si="0"/>
        <v>18</v>
      </c>
      <c r="S13" s="126">
        <f t="shared" si="0"/>
        <v>19</v>
      </c>
      <c r="T13" s="126">
        <f t="shared" si="0"/>
        <v>20</v>
      </c>
      <c r="U13" s="126">
        <f t="shared" si="0"/>
        <v>21</v>
      </c>
      <c r="V13" s="126">
        <f t="shared" si="0"/>
        <v>22</v>
      </c>
      <c r="W13" s="126">
        <f t="shared" si="0"/>
        <v>23</v>
      </c>
      <c r="X13" s="126">
        <f t="shared" si="0"/>
        <v>24</v>
      </c>
      <c r="Y13" s="126">
        <f t="shared" si="0"/>
        <v>25</v>
      </c>
      <c r="Z13" s="126">
        <f t="shared" si="0"/>
        <v>26</v>
      </c>
      <c r="AA13" s="126">
        <f t="shared" si="0"/>
        <v>27</v>
      </c>
      <c r="AB13" s="126">
        <f t="shared" ref="AB13" si="1">COLUMN(AB1)</f>
        <v>28</v>
      </c>
      <c r="AC13" s="126">
        <f t="shared" si="0"/>
        <v>29</v>
      </c>
      <c r="AD13" s="126">
        <f t="shared" si="0"/>
        <v>30</v>
      </c>
      <c r="AE13" s="126">
        <f t="shared" si="0"/>
        <v>31</v>
      </c>
      <c r="AM13" s="40"/>
      <c r="AN13" s="40"/>
      <c r="AO13" s="40"/>
      <c r="AP13" s="40"/>
      <c r="AQ13" s="40"/>
    </row>
    <row r="14" spans="1:68" s="41" customFormat="1" x14ac:dyDescent="0.25">
      <c r="A14" s="42">
        <f>'Приложение 1'!A14</f>
        <v>1</v>
      </c>
      <c r="B14" s="43" t="str">
        <f>'Приложение 1'!B14</f>
        <v>Приобретение ИТ-имущества</v>
      </c>
      <c r="C14" s="44"/>
      <c r="D14" s="44"/>
      <c r="E14" s="17"/>
      <c r="F14" s="17"/>
      <c r="G14" s="17">
        <f t="shared" ref="G14:AE14" si="2">G15+G16+SUM(G24:G31)</f>
        <v>77.884952416666678</v>
      </c>
      <c r="H14" s="17">
        <f t="shared" si="2"/>
        <v>146.04217445500001</v>
      </c>
      <c r="I14" s="17">
        <f t="shared" si="2"/>
        <v>77.884952416666678</v>
      </c>
      <c r="J14" s="17">
        <f t="shared" si="2"/>
        <v>0</v>
      </c>
      <c r="K14" s="17">
        <f t="shared" si="2"/>
        <v>0</v>
      </c>
      <c r="L14" s="17">
        <f t="shared" si="2"/>
        <v>77.884952416666678</v>
      </c>
      <c r="M14" s="17">
        <f t="shared" si="2"/>
        <v>0</v>
      </c>
      <c r="N14" s="17">
        <f t="shared" si="2"/>
        <v>146.04217445500001</v>
      </c>
      <c r="O14" s="17">
        <f t="shared" si="2"/>
        <v>0</v>
      </c>
      <c r="P14" s="17">
        <f t="shared" si="2"/>
        <v>0</v>
      </c>
      <c r="Q14" s="17">
        <f t="shared" si="2"/>
        <v>146.04217445500001</v>
      </c>
      <c r="R14" s="17">
        <f t="shared" si="2"/>
        <v>0</v>
      </c>
      <c r="S14" s="17">
        <f t="shared" si="2"/>
        <v>0</v>
      </c>
      <c r="T14" s="17">
        <f t="shared" si="2"/>
        <v>0</v>
      </c>
      <c r="U14" s="17">
        <f t="shared" si="2"/>
        <v>0</v>
      </c>
      <c r="V14" s="17">
        <f t="shared" si="2"/>
        <v>0</v>
      </c>
      <c r="W14" s="17">
        <f t="shared" si="2"/>
        <v>69.693740000000005</v>
      </c>
      <c r="X14" s="17">
        <f t="shared" si="2"/>
        <v>78.083703310000004</v>
      </c>
      <c r="Y14" s="17">
        <f t="shared" si="2"/>
        <v>0</v>
      </c>
      <c r="Z14" s="17">
        <f t="shared" si="2"/>
        <v>44.451721605000003</v>
      </c>
      <c r="AA14" s="17">
        <f t="shared" si="2"/>
        <v>0</v>
      </c>
      <c r="AB14" s="17">
        <f t="shared" si="2"/>
        <v>15.315537123333334</v>
      </c>
      <c r="AC14" s="17">
        <f t="shared" si="2"/>
        <v>8.1912124166666676</v>
      </c>
      <c r="AD14" s="17">
        <f t="shared" si="2"/>
        <v>77.884952416666678</v>
      </c>
      <c r="AE14" s="17">
        <f t="shared" si="2"/>
        <v>146.04217445500001</v>
      </c>
    </row>
    <row r="15" spans="1:68" x14ac:dyDescent="0.25">
      <c r="A15" s="45" t="str">
        <f>'Приложение 1'!A15</f>
        <v>1.1.</v>
      </c>
      <c r="B15" s="46" t="str">
        <f>'Приложение 1'!B15</f>
        <v>МФУ А3</v>
      </c>
      <c r="C15" s="137" t="str">
        <f>'Приложение 1'!C15</f>
        <v>O_D08</v>
      </c>
      <c r="D15" s="137">
        <f>'Приложение 1'!D15</f>
        <v>2025</v>
      </c>
      <c r="E15" s="137">
        <f>'Приложение 1'!E15</f>
        <v>0</v>
      </c>
      <c r="F15" s="137">
        <f>'Приложение 1'!F15</f>
        <v>2025</v>
      </c>
      <c r="G15" s="20">
        <f>AD15</f>
        <v>1.6527250000000002</v>
      </c>
      <c r="H15" s="20">
        <f t="shared" ref="H15" si="3">AE15</f>
        <v>1.1692444399999999</v>
      </c>
      <c r="I15" s="20">
        <f t="shared" ref="I15" si="4">AD15</f>
        <v>1.6527250000000002</v>
      </c>
      <c r="J15" s="20"/>
      <c r="K15" s="20"/>
      <c r="L15" s="20">
        <f t="shared" ref="L15" si="5">I15</f>
        <v>1.6527250000000002</v>
      </c>
      <c r="M15" s="20"/>
      <c r="N15" s="20">
        <f t="shared" ref="N15" si="6">AE15</f>
        <v>1.1692444399999999</v>
      </c>
      <c r="O15" s="20"/>
      <c r="P15" s="20"/>
      <c r="Q15" s="20">
        <f t="shared" ref="Q15" si="7">N15</f>
        <v>1.1692444399999999</v>
      </c>
      <c r="R15" s="20"/>
      <c r="S15" s="20"/>
      <c r="T15" s="20"/>
      <c r="U15" s="20"/>
      <c r="V15" s="20"/>
      <c r="W15" s="20">
        <f>'Приложение 4'!X16</f>
        <v>1.6527250000000002</v>
      </c>
      <c r="X15" s="20">
        <f>'Приложение 4'!AE16</f>
        <v>1.1692444399999999</v>
      </c>
      <c r="Y15" s="20">
        <f>'Приложение 4'!AL16</f>
        <v>0</v>
      </c>
      <c r="Z15" s="20">
        <f>'Приложение 4'!AS16</f>
        <v>0</v>
      </c>
      <c r="AA15" s="20">
        <f>'Приложение 4'!AZ16</f>
        <v>0</v>
      </c>
      <c r="AB15" s="20">
        <f>'Приложение 4'!BG16</f>
        <v>0</v>
      </c>
      <c r="AC15" s="20">
        <f>'Приложение 4'!BN16</f>
        <v>0</v>
      </c>
      <c r="AD15" s="20">
        <f>W15+Y15+AA15+AC15</f>
        <v>1.6527250000000002</v>
      </c>
      <c r="AE15" s="20">
        <f>X15+Z15+AB15+AC15</f>
        <v>1.1692444399999999</v>
      </c>
    </row>
    <row r="16" spans="1:68" x14ac:dyDescent="0.25">
      <c r="A16" s="45" t="str">
        <f>'Приложение 1'!A16</f>
        <v>1.2.</v>
      </c>
      <c r="B16" s="46" t="str">
        <f>'Приложение 1'!B16</f>
        <v>Обеспечение мероприятий по информационной безопасности</v>
      </c>
      <c r="C16" s="148" t="str">
        <f>'Приложение 1'!C16</f>
        <v>O_D11</v>
      </c>
      <c r="D16" s="148">
        <f>'Приложение 1'!D16</f>
        <v>2024</v>
      </c>
      <c r="E16" s="148"/>
      <c r="F16" s="148">
        <f>'Приложение 1'!F16</f>
        <v>2025</v>
      </c>
      <c r="G16" s="20">
        <f>SUM(G17:G23)</f>
        <v>68.041015000000002</v>
      </c>
      <c r="H16" s="20">
        <f>SUM(H17:H23)</f>
        <v>61.446185829999997</v>
      </c>
      <c r="I16" s="20">
        <f t="shared" ref="I16" si="8">SUM(I17:I23)</f>
        <v>68.041015000000002</v>
      </c>
      <c r="J16" s="20"/>
      <c r="K16" s="20"/>
      <c r="L16" s="20">
        <f>SUM(L17:L23)</f>
        <v>68.041015000000002</v>
      </c>
      <c r="M16" s="20"/>
      <c r="N16" s="20">
        <f>SUM(N17:N23)</f>
        <v>61.446185829999997</v>
      </c>
      <c r="O16" s="20"/>
      <c r="P16" s="20"/>
      <c r="Q16" s="20">
        <f>SUM(Q17:Q23)</f>
        <v>61.446185829999997</v>
      </c>
      <c r="R16" s="20"/>
      <c r="S16" s="20"/>
      <c r="T16" s="20"/>
      <c r="U16" s="20"/>
      <c r="V16" s="20"/>
      <c r="W16" s="20">
        <f t="shared" ref="W16:AE16" si="9">SUM(W17:W23)</f>
        <v>68.041015000000002</v>
      </c>
      <c r="X16" s="130">
        <f t="shared" si="9"/>
        <v>61.446185829999997</v>
      </c>
      <c r="Y16" s="130">
        <f t="shared" si="9"/>
        <v>0</v>
      </c>
      <c r="Z16" s="130">
        <f t="shared" si="9"/>
        <v>0</v>
      </c>
      <c r="AA16" s="130">
        <f t="shared" si="9"/>
        <v>0</v>
      </c>
      <c r="AB16" s="130">
        <f t="shared" ref="AB16" si="10">SUM(AB17:AB23)</f>
        <v>0</v>
      </c>
      <c r="AC16" s="130">
        <f t="shared" ref="AC16" si="11">SUM(AC17:AC23)</f>
        <v>0</v>
      </c>
      <c r="AD16" s="130">
        <f>SUM(AD17:AD23)</f>
        <v>68.041015000000002</v>
      </c>
      <c r="AE16" s="130">
        <f t="shared" si="9"/>
        <v>61.446185829999997</v>
      </c>
    </row>
    <row r="17" spans="1:31" outlineLevel="1" x14ac:dyDescent="0.25">
      <c r="A17" s="45">
        <f>'Приложение 1'!A17</f>
        <v>0</v>
      </c>
      <c r="B17" s="46" t="str">
        <f>'Приложение 1'!B17</f>
        <v>Код безопасности</v>
      </c>
      <c r="C17" s="144">
        <f>'Приложение 1'!C17</f>
        <v>0</v>
      </c>
      <c r="D17" s="144">
        <f>'Приложение 1'!D17</f>
        <v>2024</v>
      </c>
      <c r="E17" s="144">
        <f>'Приложение 1'!E17</f>
        <v>0</v>
      </c>
      <c r="F17" s="144">
        <f>'Приложение 1'!F17</f>
        <v>2024</v>
      </c>
      <c r="G17" s="20">
        <f t="shared" ref="G17:G28" si="12">AD17</f>
        <v>0</v>
      </c>
      <c r="H17" s="20">
        <f t="shared" ref="H17:H24" si="13">AE17</f>
        <v>0</v>
      </c>
      <c r="I17" s="20">
        <f t="shared" ref="I17:I23" si="14">AD17</f>
        <v>0</v>
      </c>
      <c r="J17" s="20"/>
      <c r="K17" s="20"/>
      <c r="L17" s="20">
        <f t="shared" ref="L17:L23" si="15">I17</f>
        <v>0</v>
      </c>
      <c r="M17" s="20"/>
      <c r="N17" s="20">
        <f t="shared" ref="N17:N23" si="16">AE17</f>
        <v>0</v>
      </c>
      <c r="O17" s="20"/>
      <c r="P17" s="20"/>
      <c r="Q17" s="20">
        <f t="shared" ref="Q17:Q23" si="17">N17</f>
        <v>0</v>
      </c>
      <c r="R17" s="20"/>
      <c r="S17" s="20"/>
      <c r="T17" s="20"/>
      <c r="U17" s="20"/>
      <c r="V17" s="20"/>
      <c r="W17" s="20">
        <f>'Приложение 4'!X18</f>
        <v>0</v>
      </c>
      <c r="X17" s="130">
        <f>'Приложение 4'!AE18</f>
        <v>0</v>
      </c>
      <c r="Y17" s="130">
        <f>'Приложение 4'!AL18</f>
        <v>0</v>
      </c>
      <c r="Z17" s="130">
        <f>'Приложение 4'!AS18</f>
        <v>0</v>
      </c>
      <c r="AA17" s="130">
        <f>'Приложение 4'!AZ18</f>
        <v>0</v>
      </c>
      <c r="AB17" s="130">
        <f>'Приложение 4'!BG18</f>
        <v>0</v>
      </c>
      <c r="AC17" s="130">
        <f>'Приложение 4'!BN18</f>
        <v>0</v>
      </c>
      <c r="AD17" s="130">
        <f>W17+Y17+AA17+AC17</f>
        <v>0</v>
      </c>
      <c r="AE17" s="130">
        <f>X17+Z17+AB17+AC17</f>
        <v>0</v>
      </c>
    </row>
    <row r="18" spans="1:31" outlineLevel="1" x14ac:dyDescent="0.25">
      <c r="A18" s="45">
        <f>'Приложение 1'!A18</f>
        <v>0</v>
      </c>
      <c r="B18" s="46" t="str">
        <f>'Приложение 1'!B18</f>
        <v>Позитив Технолоджис</v>
      </c>
      <c r="C18" s="144">
        <f>'Приложение 1'!C18</f>
        <v>0</v>
      </c>
      <c r="D18" s="144">
        <f>'Приложение 1'!D18</f>
        <v>2025</v>
      </c>
      <c r="E18" s="144">
        <f>'Приложение 1'!E18</f>
        <v>0</v>
      </c>
      <c r="F18" s="144">
        <f>'Приложение 1'!F18</f>
        <v>2025</v>
      </c>
      <c r="G18" s="20">
        <f t="shared" si="12"/>
        <v>42.784739999999999</v>
      </c>
      <c r="H18" s="20">
        <f t="shared" si="13"/>
        <v>37.406999999999996</v>
      </c>
      <c r="I18" s="20">
        <f>AD18</f>
        <v>42.784739999999999</v>
      </c>
      <c r="J18" s="20"/>
      <c r="K18" s="20"/>
      <c r="L18" s="20">
        <f t="shared" si="15"/>
        <v>42.784739999999999</v>
      </c>
      <c r="M18" s="20"/>
      <c r="N18" s="20">
        <f t="shared" si="16"/>
        <v>37.406999999999996</v>
      </c>
      <c r="O18" s="20"/>
      <c r="P18" s="20"/>
      <c r="Q18" s="20">
        <f t="shared" si="17"/>
        <v>37.406999999999996</v>
      </c>
      <c r="R18" s="20"/>
      <c r="S18" s="20"/>
      <c r="T18" s="20"/>
      <c r="U18" s="20"/>
      <c r="V18" s="20"/>
      <c r="W18" s="20">
        <f>'Приложение 4'!X19</f>
        <v>42.784739999999999</v>
      </c>
      <c r="X18" s="130">
        <f>'Приложение 4'!AE19</f>
        <v>37.406999999999996</v>
      </c>
      <c r="Y18" s="130">
        <f>'Приложение 4'!AL19</f>
        <v>0</v>
      </c>
      <c r="Z18" s="130">
        <f>'Приложение 4'!AS19</f>
        <v>0</v>
      </c>
      <c r="AA18" s="130">
        <f>'Приложение 4'!AZ19</f>
        <v>0</v>
      </c>
      <c r="AB18" s="130">
        <f>'Приложение 4'!BG19</f>
        <v>0</v>
      </c>
      <c r="AC18" s="130">
        <f>'Приложение 4'!BN19</f>
        <v>0</v>
      </c>
      <c r="AD18" s="130">
        <f t="shared" ref="AD18:AD31" si="18">W18+Y18+AA18+AC18</f>
        <v>42.784739999999999</v>
      </c>
      <c r="AE18" s="130">
        <f t="shared" ref="AE18:AE31" si="19">X18+Z18+AB18+AC18</f>
        <v>37.406999999999996</v>
      </c>
    </row>
    <row r="19" spans="1:31" outlineLevel="1" x14ac:dyDescent="0.25">
      <c r="A19" s="45">
        <f>'Приложение 1'!A19</f>
        <v>0</v>
      </c>
      <c r="B19" s="46" t="str">
        <f>'Приложение 1'!B19</f>
        <v>Usergate</v>
      </c>
      <c r="C19" s="144">
        <f>'Приложение 1'!C19</f>
        <v>0</v>
      </c>
      <c r="D19" s="144">
        <f>'Приложение 1'!D19</f>
        <v>2025</v>
      </c>
      <c r="E19" s="144">
        <f>'Приложение 1'!E19</f>
        <v>0</v>
      </c>
      <c r="F19" s="144">
        <f>'Приложение 1'!F19</f>
        <v>2025</v>
      </c>
      <c r="G19" s="20">
        <f t="shared" si="12"/>
        <v>0</v>
      </c>
      <c r="H19" s="20">
        <f t="shared" si="13"/>
        <v>0</v>
      </c>
      <c r="I19" s="20">
        <f t="shared" si="14"/>
        <v>0</v>
      </c>
      <c r="J19" s="20"/>
      <c r="K19" s="20"/>
      <c r="L19" s="20">
        <f t="shared" si="15"/>
        <v>0</v>
      </c>
      <c r="M19" s="20"/>
      <c r="N19" s="20">
        <f t="shared" si="16"/>
        <v>0</v>
      </c>
      <c r="O19" s="20"/>
      <c r="P19" s="20"/>
      <c r="Q19" s="20">
        <f t="shared" si="17"/>
        <v>0</v>
      </c>
      <c r="R19" s="20"/>
      <c r="S19" s="20"/>
      <c r="T19" s="20"/>
      <c r="U19" s="20"/>
      <c r="V19" s="20"/>
      <c r="W19" s="20">
        <f>'Приложение 4'!X20</f>
        <v>0</v>
      </c>
      <c r="X19" s="130">
        <f>'Приложение 4'!AE20</f>
        <v>0</v>
      </c>
      <c r="Y19" s="130">
        <f>'Приложение 4'!AL20</f>
        <v>0</v>
      </c>
      <c r="Z19" s="130">
        <f>'Приложение 4'!AS20</f>
        <v>0</v>
      </c>
      <c r="AA19" s="130">
        <f>'Приложение 4'!AZ20</f>
        <v>0</v>
      </c>
      <c r="AB19" s="130">
        <f>'Приложение 4'!BG20</f>
        <v>0</v>
      </c>
      <c r="AC19" s="130">
        <f>'Приложение 4'!BN20</f>
        <v>0</v>
      </c>
      <c r="AD19" s="130">
        <f t="shared" si="18"/>
        <v>0</v>
      </c>
      <c r="AE19" s="130">
        <f t="shared" si="19"/>
        <v>0</v>
      </c>
    </row>
    <row r="20" spans="1:31" outlineLevel="1" x14ac:dyDescent="0.25">
      <c r="A20" s="45">
        <f>'Приложение 1'!A20</f>
        <v>0</v>
      </c>
      <c r="B20" s="46" t="str">
        <f>'Приложение 1'!B20</f>
        <v>Внедрение сетевого оборудования UG и КБ</v>
      </c>
      <c r="C20" s="144">
        <f>'Приложение 1'!C20</f>
        <v>0</v>
      </c>
      <c r="D20" s="144">
        <f>'Приложение 1'!D20</f>
        <v>2024</v>
      </c>
      <c r="E20" s="144">
        <f>'Приложение 1'!E20</f>
        <v>0</v>
      </c>
      <c r="F20" s="144">
        <f>'Приложение 1'!F20</f>
        <v>2024</v>
      </c>
      <c r="G20" s="20">
        <f t="shared" si="12"/>
        <v>0</v>
      </c>
      <c r="H20" s="20">
        <f t="shared" si="13"/>
        <v>0</v>
      </c>
      <c r="I20" s="20">
        <f t="shared" si="14"/>
        <v>0</v>
      </c>
      <c r="J20" s="20"/>
      <c r="K20" s="20"/>
      <c r="L20" s="20">
        <f t="shared" si="15"/>
        <v>0</v>
      </c>
      <c r="M20" s="20"/>
      <c r="N20" s="20">
        <f t="shared" si="16"/>
        <v>0</v>
      </c>
      <c r="O20" s="20"/>
      <c r="P20" s="20"/>
      <c r="Q20" s="20">
        <f t="shared" si="17"/>
        <v>0</v>
      </c>
      <c r="R20" s="20"/>
      <c r="S20" s="20"/>
      <c r="T20" s="20"/>
      <c r="U20" s="20"/>
      <c r="V20" s="20"/>
      <c r="W20" s="20">
        <f>'Приложение 4'!X21</f>
        <v>0</v>
      </c>
      <c r="X20" s="130">
        <f>'Приложение 4'!AE21</f>
        <v>0</v>
      </c>
      <c r="Y20" s="130">
        <f>'Приложение 4'!AL21</f>
        <v>0</v>
      </c>
      <c r="Z20" s="130">
        <f>'Приложение 4'!AS21</f>
        <v>0</v>
      </c>
      <c r="AA20" s="130">
        <f>'Приложение 4'!AZ21</f>
        <v>0</v>
      </c>
      <c r="AB20" s="130">
        <f>'Приложение 4'!BG21</f>
        <v>0</v>
      </c>
      <c r="AC20" s="130">
        <f>'Приложение 4'!BN21</f>
        <v>0</v>
      </c>
      <c r="AD20" s="130">
        <f t="shared" si="18"/>
        <v>0</v>
      </c>
      <c r="AE20" s="130">
        <f t="shared" si="19"/>
        <v>0</v>
      </c>
    </row>
    <row r="21" spans="1:31" outlineLevel="1" x14ac:dyDescent="0.25">
      <c r="A21" s="45">
        <f>'Приложение 1'!A21</f>
        <v>0</v>
      </c>
      <c r="B21" s="46" t="str">
        <f>'Приложение 1'!B21</f>
        <v>Внедрение SNS и vGate</v>
      </c>
      <c r="C21" s="144">
        <f>'Приложение 1'!C21</f>
        <v>0</v>
      </c>
      <c r="D21" s="144">
        <f>'Приложение 1'!D21</f>
        <v>2024</v>
      </c>
      <c r="E21" s="144">
        <f>'Приложение 1'!E21</f>
        <v>0</v>
      </c>
      <c r="F21" s="144">
        <f>'Приложение 1'!F21</f>
        <v>2024</v>
      </c>
      <c r="G21" s="20">
        <f t="shared" si="12"/>
        <v>14.037666666666667</v>
      </c>
      <c r="H21" s="20">
        <f t="shared" si="13"/>
        <v>13.213071940000001</v>
      </c>
      <c r="I21" s="20">
        <f t="shared" si="14"/>
        <v>14.037666666666667</v>
      </c>
      <c r="J21" s="20"/>
      <c r="K21" s="20"/>
      <c r="L21" s="20">
        <f t="shared" si="15"/>
        <v>14.037666666666667</v>
      </c>
      <c r="M21" s="20"/>
      <c r="N21" s="20">
        <f t="shared" si="16"/>
        <v>13.213071940000001</v>
      </c>
      <c r="O21" s="20"/>
      <c r="P21" s="20"/>
      <c r="Q21" s="20">
        <f t="shared" si="17"/>
        <v>13.213071940000001</v>
      </c>
      <c r="R21" s="20"/>
      <c r="S21" s="20"/>
      <c r="T21" s="20"/>
      <c r="U21" s="20"/>
      <c r="V21" s="20"/>
      <c r="W21" s="20">
        <f>'Приложение 4'!X22</f>
        <v>14.037666666666667</v>
      </c>
      <c r="X21" s="130">
        <f>'Приложение 4'!AE22</f>
        <v>13.213071940000001</v>
      </c>
      <c r="Y21" s="130">
        <f>'Приложение 4'!AL22</f>
        <v>0</v>
      </c>
      <c r="Z21" s="130">
        <f>'Приложение 4'!AS22</f>
        <v>0</v>
      </c>
      <c r="AA21" s="130">
        <f>'Приложение 4'!AZ22</f>
        <v>0</v>
      </c>
      <c r="AB21" s="130">
        <f>'Приложение 4'!BG22</f>
        <v>0</v>
      </c>
      <c r="AC21" s="130">
        <f>'Приложение 4'!BN22</f>
        <v>0</v>
      </c>
      <c r="AD21" s="130">
        <f t="shared" si="18"/>
        <v>14.037666666666667</v>
      </c>
      <c r="AE21" s="130">
        <f t="shared" si="19"/>
        <v>13.213071940000001</v>
      </c>
    </row>
    <row r="22" spans="1:31" outlineLevel="1" x14ac:dyDescent="0.25">
      <c r="A22" s="45">
        <f>'Приложение 1'!A22</f>
        <v>0</v>
      </c>
      <c r="B22" s="46" t="str">
        <f>'Приложение 1'!B22</f>
        <v>Внедрение PT SIEM и VM</v>
      </c>
      <c r="C22" s="144">
        <f>'Приложение 1'!C22</f>
        <v>0</v>
      </c>
      <c r="D22" s="144">
        <f>'Приложение 1'!D22</f>
        <v>2025</v>
      </c>
      <c r="E22" s="144">
        <f>'Приложение 1'!E22</f>
        <v>0</v>
      </c>
      <c r="F22" s="144">
        <f>'Приложение 1'!F22</f>
        <v>2025</v>
      </c>
      <c r="G22" s="20">
        <f t="shared" si="12"/>
        <v>11.218608333333334</v>
      </c>
      <c r="H22" s="20">
        <f t="shared" si="13"/>
        <v>10.82611389</v>
      </c>
      <c r="I22" s="20">
        <f t="shared" si="14"/>
        <v>11.218608333333334</v>
      </c>
      <c r="J22" s="20"/>
      <c r="K22" s="20"/>
      <c r="L22" s="20">
        <f t="shared" si="15"/>
        <v>11.218608333333334</v>
      </c>
      <c r="M22" s="20"/>
      <c r="N22" s="20">
        <f t="shared" si="16"/>
        <v>10.82611389</v>
      </c>
      <c r="O22" s="20"/>
      <c r="P22" s="20"/>
      <c r="Q22" s="20">
        <f t="shared" si="17"/>
        <v>10.82611389</v>
      </c>
      <c r="R22" s="20"/>
      <c r="S22" s="20"/>
      <c r="T22" s="20"/>
      <c r="U22" s="20"/>
      <c r="V22" s="20"/>
      <c r="W22" s="20">
        <f>'Приложение 4'!X23</f>
        <v>11.218608333333334</v>
      </c>
      <c r="X22" s="130">
        <f>'Приложение 4'!AE23</f>
        <v>10.82611389</v>
      </c>
      <c r="Y22" s="130">
        <f>'Приложение 4'!AL23</f>
        <v>0</v>
      </c>
      <c r="Z22" s="130">
        <f>'Приложение 4'!AS23</f>
        <v>0</v>
      </c>
      <c r="AA22" s="130">
        <f>'Приложение 4'!AZ23</f>
        <v>0</v>
      </c>
      <c r="AB22" s="130">
        <f>'Приложение 4'!BG23</f>
        <v>0</v>
      </c>
      <c r="AC22" s="130">
        <f>'Приложение 4'!BN23</f>
        <v>0</v>
      </c>
      <c r="AD22" s="130">
        <f t="shared" si="18"/>
        <v>11.218608333333334</v>
      </c>
      <c r="AE22" s="130">
        <f t="shared" si="19"/>
        <v>10.82611389</v>
      </c>
    </row>
    <row r="23" spans="1:31" outlineLevel="1" x14ac:dyDescent="0.25">
      <c r="A23" s="45">
        <f>'Приложение 1'!A23</f>
        <v>0</v>
      </c>
      <c r="B23" s="46" t="str">
        <f>'Приложение 1'!B23</f>
        <v>Аттестация СКЗИ по ИБ класс защищенности 1Г</v>
      </c>
      <c r="C23" s="144">
        <f>'Приложение 1'!C23</f>
        <v>0</v>
      </c>
      <c r="D23" s="144">
        <f>'Приложение 1'!D23</f>
        <v>2025</v>
      </c>
      <c r="E23" s="144">
        <f>'Приложение 1'!E23</f>
        <v>0</v>
      </c>
      <c r="F23" s="144">
        <f>'Приложение 1'!F23</f>
        <v>2025</v>
      </c>
      <c r="G23" s="20">
        <f t="shared" si="12"/>
        <v>0</v>
      </c>
      <c r="H23" s="20">
        <f t="shared" si="13"/>
        <v>0</v>
      </c>
      <c r="I23" s="20">
        <f t="shared" si="14"/>
        <v>0</v>
      </c>
      <c r="J23" s="20"/>
      <c r="K23" s="20"/>
      <c r="L23" s="20">
        <f t="shared" si="15"/>
        <v>0</v>
      </c>
      <c r="M23" s="20"/>
      <c r="N23" s="20">
        <f t="shared" si="16"/>
        <v>0</v>
      </c>
      <c r="O23" s="20"/>
      <c r="P23" s="20"/>
      <c r="Q23" s="20">
        <f t="shared" si="17"/>
        <v>0</v>
      </c>
      <c r="R23" s="20"/>
      <c r="S23" s="20"/>
      <c r="T23" s="20"/>
      <c r="U23" s="20"/>
      <c r="V23" s="20"/>
      <c r="W23" s="20">
        <f>'Приложение 4'!X24</f>
        <v>0</v>
      </c>
      <c r="X23" s="130">
        <f>'Приложение 4'!AE24</f>
        <v>0</v>
      </c>
      <c r="Y23" s="130">
        <f>'Приложение 4'!AL24</f>
        <v>0</v>
      </c>
      <c r="Z23" s="130">
        <f>'Приложение 4'!AS24</f>
        <v>0</v>
      </c>
      <c r="AA23" s="130">
        <f>'Приложение 4'!AZ24</f>
        <v>0</v>
      </c>
      <c r="AB23" s="130">
        <f>'Приложение 4'!BG24</f>
        <v>0</v>
      </c>
      <c r="AC23" s="130">
        <f>'Приложение 4'!BN24</f>
        <v>0</v>
      </c>
      <c r="AD23" s="130">
        <f t="shared" si="18"/>
        <v>0</v>
      </c>
      <c r="AE23" s="130">
        <f t="shared" si="19"/>
        <v>0</v>
      </c>
    </row>
    <row r="24" spans="1:31" x14ac:dyDescent="0.25">
      <c r="A24" s="200" t="s">
        <v>303</v>
      </c>
      <c r="B24" s="201" t="s">
        <v>304</v>
      </c>
      <c r="C24" s="226" t="s">
        <v>329</v>
      </c>
      <c r="D24" s="227">
        <f>'Приложение 1'!D24</f>
        <v>2025</v>
      </c>
      <c r="E24" s="191">
        <v>0</v>
      </c>
      <c r="F24" s="191">
        <v>2025</v>
      </c>
      <c r="G24" s="20">
        <f t="shared" si="12"/>
        <v>0</v>
      </c>
      <c r="H24" s="20">
        <f t="shared" si="13"/>
        <v>2.6257236666666666</v>
      </c>
      <c r="I24" s="20">
        <f t="shared" ref="I24" si="20">AD24</f>
        <v>0</v>
      </c>
      <c r="J24" s="20"/>
      <c r="K24" s="20"/>
      <c r="L24" s="20">
        <f t="shared" ref="L24:L28" si="21">I24</f>
        <v>0</v>
      </c>
      <c r="M24" s="197"/>
      <c r="N24" s="20">
        <f t="shared" ref="N24" si="22">AE24</f>
        <v>2.6257236666666666</v>
      </c>
      <c r="O24" s="20"/>
      <c r="P24" s="20"/>
      <c r="Q24" s="20">
        <f t="shared" ref="Q24" si="23">N24</f>
        <v>2.6257236666666666</v>
      </c>
      <c r="R24" s="197"/>
      <c r="S24" s="197"/>
      <c r="T24" s="197"/>
      <c r="U24" s="197"/>
      <c r="V24" s="197"/>
      <c r="W24" s="20">
        <f>'Приложение 4'!X25</f>
        <v>0</v>
      </c>
      <c r="X24" s="130">
        <f>'Приложение 4'!AE25</f>
        <v>2.6257236666666666</v>
      </c>
      <c r="Y24" s="130">
        <f>'Приложение 4'!AL25</f>
        <v>0</v>
      </c>
      <c r="Z24" s="130">
        <f>'Приложение 4'!AS25</f>
        <v>0</v>
      </c>
      <c r="AA24" s="130">
        <f>'Приложение 4'!AZ25</f>
        <v>0</v>
      </c>
      <c r="AB24" s="130">
        <f>'Приложение 4'!BG25</f>
        <v>0</v>
      </c>
      <c r="AC24" s="130">
        <f>'Приложение 4'!BN25</f>
        <v>0</v>
      </c>
      <c r="AD24" s="130">
        <f t="shared" si="18"/>
        <v>0</v>
      </c>
      <c r="AE24" s="130">
        <f t="shared" si="19"/>
        <v>2.6257236666666666</v>
      </c>
    </row>
    <row r="25" spans="1:31" x14ac:dyDescent="0.25">
      <c r="A25" s="200" t="s">
        <v>314</v>
      </c>
      <c r="B25" s="201" t="s">
        <v>320</v>
      </c>
      <c r="C25" s="226" t="s">
        <v>330</v>
      </c>
      <c r="D25" s="252">
        <f>'Приложение 1'!D25</f>
        <v>2025</v>
      </c>
      <c r="E25" s="253">
        <v>0</v>
      </c>
      <c r="F25" s="253">
        <v>2025</v>
      </c>
      <c r="G25" s="20">
        <f t="shared" ref="G25" si="24">AD25</f>
        <v>2.8672502166666667</v>
      </c>
      <c r="H25" s="20">
        <f t="shared" ref="H25" si="25">AE25</f>
        <v>10.816798908333334</v>
      </c>
      <c r="I25" s="20">
        <f t="shared" ref="I25" si="26">AD25</f>
        <v>2.8672502166666667</v>
      </c>
      <c r="J25" s="20"/>
      <c r="K25" s="20"/>
      <c r="L25" s="20">
        <f t="shared" ref="L25" si="27">I25</f>
        <v>2.8672502166666667</v>
      </c>
      <c r="M25" s="197"/>
      <c r="N25" s="20">
        <f t="shared" ref="N25" si="28">AE25</f>
        <v>10.816798908333334</v>
      </c>
      <c r="O25" s="20"/>
      <c r="P25" s="20"/>
      <c r="Q25" s="20">
        <f t="shared" ref="Q25" si="29">N25</f>
        <v>10.816798908333334</v>
      </c>
      <c r="R25" s="197"/>
      <c r="S25" s="197"/>
      <c r="T25" s="197"/>
      <c r="U25" s="197"/>
      <c r="V25" s="197"/>
      <c r="W25" s="20">
        <f>'Приложение 4'!X26</f>
        <v>0</v>
      </c>
      <c r="X25" s="130">
        <f>'Приложение 4'!AE26</f>
        <v>2.5416433333333335</v>
      </c>
      <c r="Y25" s="130">
        <f>'Приложение 4'!AL26</f>
        <v>0</v>
      </c>
      <c r="Z25" s="130">
        <f>'Приложение 4'!AS26</f>
        <v>2.6509339999999999</v>
      </c>
      <c r="AA25" s="130">
        <f>'Приложение 4'!AZ26</f>
        <v>0</v>
      </c>
      <c r="AB25" s="130">
        <f>'Приложение 4'!BG26</f>
        <v>2.7569713583333333</v>
      </c>
      <c r="AC25" s="130">
        <f>'Приложение 4'!BN26</f>
        <v>2.8672502166666667</v>
      </c>
      <c r="AD25" s="130">
        <f t="shared" si="18"/>
        <v>2.8672502166666667</v>
      </c>
      <c r="AE25" s="130">
        <f>X25+Z25+AB25+AC25</f>
        <v>10.816798908333334</v>
      </c>
    </row>
    <row r="26" spans="1:31" x14ac:dyDescent="0.25">
      <c r="A26" s="200" t="s">
        <v>315</v>
      </c>
      <c r="B26" s="201" t="s">
        <v>312</v>
      </c>
      <c r="C26" s="226" t="s">
        <v>331</v>
      </c>
      <c r="D26" s="227">
        <f>'Приложение 1'!D26</f>
        <v>2026</v>
      </c>
      <c r="E26" s="228">
        <v>0</v>
      </c>
      <c r="F26" s="228">
        <v>2026</v>
      </c>
      <c r="G26" s="20">
        <f t="shared" si="12"/>
        <v>0</v>
      </c>
      <c r="H26" s="197">
        <f t="shared" ref="H26" si="30">AE26</f>
        <v>21.745854680000001</v>
      </c>
      <c r="I26" s="197">
        <f t="shared" ref="I26" si="31">AD26</f>
        <v>0</v>
      </c>
      <c r="J26" s="197"/>
      <c r="K26" s="197"/>
      <c r="L26" s="20">
        <f t="shared" si="21"/>
        <v>0</v>
      </c>
      <c r="M26" s="197"/>
      <c r="N26" s="197">
        <f t="shared" ref="N26" si="32">AE26</f>
        <v>21.745854680000001</v>
      </c>
      <c r="O26" s="197"/>
      <c r="P26" s="197"/>
      <c r="Q26" s="197">
        <f t="shared" ref="Q26" si="33">N26</f>
        <v>21.745854680000001</v>
      </c>
      <c r="R26" s="197"/>
      <c r="S26" s="197"/>
      <c r="T26" s="197"/>
      <c r="U26" s="197"/>
      <c r="V26" s="197"/>
      <c r="W26" s="20">
        <f>'Приложение 4'!X27</f>
        <v>0</v>
      </c>
      <c r="X26" s="199">
        <f>'Приложение 4'!AE27</f>
        <v>0</v>
      </c>
      <c r="Y26" s="130">
        <f>'Приложение 4'!AL27</f>
        <v>0</v>
      </c>
      <c r="Z26" s="130">
        <f>'Приложение 4'!AS27</f>
        <v>14.30648334</v>
      </c>
      <c r="AA26" s="130">
        <f>'Приложение 4'!AZ27</f>
        <v>0</v>
      </c>
      <c r="AB26" s="130">
        <f>'Приложение 4'!BG27</f>
        <v>7.4393713400000001</v>
      </c>
      <c r="AC26" s="130">
        <f>'Приложение 4'!BN27</f>
        <v>0</v>
      </c>
      <c r="AD26" s="130">
        <f t="shared" si="18"/>
        <v>0</v>
      </c>
      <c r="AE26" s="130">
        <f t="shared" si="19"/>
        <v>21.745854680000001</v>
      </c>
    </row>
    <row r="27" spans="1:31" x14ac:dyDescent="0.25">
      <c r="A27" s="200" t="s">
        <v>316</v>
      </c>
      <c r="B27" s="201" t="s">
        <v>313</v>
      </c>
      <c r="C27" s="226" t="s">
        <v>332</v>
      </c>
      <c r="D27" s="227">
        <f>'Приложение 1'!D27</f>
        <v>2027</v>
      </c>
      <c r="E27" s="228">
        <v>0</v>
      </c>
      <c r="F27" s="228">
        <v>2027</v>
      </c>
      <c r="G27" s="20">
        <f t="shared" si="12"/>
        <v>0</v>
      </c>
      <c r="H27" s="197">
        <f t="shared" ref="H27:H28" si="34">AE27</f>
        <v>22.30571389</v>
      </c>
      <c r="I27" s="197">
        <f t="shared" ref="I27:I28" si="35">AD27</f>
        <v>0</v>
      </c>
      <c r="J27" s="197"/>
      <c r="K27" s="197"/>
      <c r="L27" s="20">
        <f t="shared" si="21"/>
        <v>0</v>
      </c>
      <c r="M27" s="197"/>
      <c r="N27" s="197">
        <f t="shared" ref="N27:N28" si="36">AE27</f>
        <v>22.30571389</v>
      </c>
      <c r="O27" s="197"/>
      <c r="P27" s="197"/>
      <c r="Q27" s="197">
        <f t="shared" ref="Q27:Q28" si="37">N27</f>
        <v>22.30571389</v>
      </c>
      <c r="R27" s="197"/>
      <c r="S27" s="197"/>
      <c r="T27" s="197"/>
      <c r="U27" s="197"/>
      <c r="V27" s="197"/>
      <c r="W27" s="20">
        <f>'Приложение 4'!X28</f>
        <v>0</v>
      </c>
      <c r="X27" s="199">
        <f>'Приложение 4'!AE28</f>
        <v>0</v>
      </c>
      <c r="Y27" s="130">
        <f>'Приложение 4'!AL28</f>
        <v>0</v>
      </c>
      <c r="Z27" s="130">
        <f>'Приложение 4'!AS28</f>
        <v>22.30571389</v>
      </c>
      <c r="AA27" s="130">
        <f>'Приложение 4'!AZ28</f>
        <v>0</v>
      </c>
      <c r="AB27" s="130">
        <f>'Приложение 4'!BG28</f>
        <v>0</v>
      </c>
      <c r="AC27" s="130">
        <f>'Приложение 4'!BN28</f>
        <v>0</v>
      </c>
      <c r="AD27" s="130">
        <f t="shared" si="18"/>
        <v>0</v>
      </c>
      <c r="AE27" s="130">
        <f t="shared" si="19"/>
        <v>22.30571389</v>
      </c>
    </row>
    <row r="28" spans="1:31" x14ac:dyDescent="0.25">
      <c r="A28" s="243" t="s">
        <v>318</v>
      </c>
      <c r="B28" s="244" t="s">
        <v>317</v>
      </c>
      <c r="C28" s="238" t="s">
        <v>333</v>
      </c>
      <c r="D28" s="239">
        <v>2026</v>
      </c>
      <c r="E28" s="235">
        <v>0</v>
      </c>
      <c r="F28" s="239">
        <v>2028</v>
      </c>
      <c r="G28" s="20">
        <f t="shared" si="12"/>
        <v>0.57603429166666664</v>
      </c>
      <c r="H28" s="197">
        <f t="shared" si="34"/>
        <v>1.9287775416666668</v>
      </c>
      <c r="I28" s="197">
        <f t="shared" si="35"/>
        <v>0.57603429166666664</v>
      </c>
      <c r="J28" s="240"/>
      <c r="K28" s="240"/>
      <c r="L28" s="20">
        <f t="shared" si="21"/>
        <v>0.57603429166666664</v>
      </c>
      <c r="M28" s="240"/>
      <c r="N28" s="197">
        <f t="shared" si="36"/>
        <v>1.9287775416666668</v>
      </c>
      <c r="O28" s="240"/>
      <c r="P28" s="240"/>
      <c r="Q28" s="197">
        <f t="shared" si="37"/>
        <v>1.9287775416666668</v>
      </c>
      <c r="R28" s="240"/>
      <c r="S28" s="240"/>
      <c r="T28" s="240"/>
      <c r="U28" s="240"/>
      <c r="V28" s="240"/>
      <c r="W28" s="20">
        <f>'Приложение 4'!X29</f>
        <v>0</v>
      </c>
      <c r="X28" s="199">
        <f>'Приложение 4'!AE29</f>
        <v>0</v>
      </c>
      <c r="Y28" s="130">
        <f>'Приложение 4'!AL29</f>
        <v>0</v>
      </c>
      <c r="Z28" s="130">
        <f>'Приложение 4'!AS29</f>
        <v>0.79886412500000004</v>
      </c>
      <c r="AA28" s="130">
        <f>'Приложение 4'!AZ29</f>
        <v>0</v>
      </c>
      <c r="AB28" s="130">
        <f>'Приложение 4'!BG29</f>
        <v>0.55387912500000003</v>
      </c>
      <c r="AC28" s="130">
        <f>'Приложение 4'!BN29</f>
        <v>0.57603429166666664</v>
      </c>
      <c r="AD28" s="130">
        <f>W28+Y28+AA28+AC28</f>
        <v>0.57603429166666664</v>
      </c>
      <c r="AE28" s="130">
        <f>X28+Z28+AB28+AC28</f>
        <v>1.9287775416666668</v>
      </c>
    </row>
    <row r="29" spans="1:31" x14ac:dyDescent="0.25">
      <c r="A29" s="243" t="s">
        <v>321</v>
      </c>
      <c r="B29" s="244" t="s">
        <v>319</v>
      </c>
      <c r="C29" s="238" t="s">
        <v>334</v>
      </c>
      <c r="D29" s="239">
        <v>2026</v>
      </c>
      <c r="E29" s="235">
        <v>0</v>
      </c>
      <c r="F29" s="239">
        <v>2028</v>
      </c>
      <c r="G29" s="20">
        <f t="shared" ref="G29" si="38">AD29</f>
        <v>4.7479279083333337</v>
      </c>
      <c r="H29" s="197">
        <f t="shared" ref="H29" si="39">AE29</f>
        <v>13.702969458333335</v>
      </c>
      <c r="I29" s="197">
        <f t="shared" ref="I29" si="40">AD29</f>
        <v>4.7479279083333337</v>
      </c>
      <c r="J29" s="240"/>
      <c r="K29" s="240"/>
      <c r="L29" s="20">
        <f t="shared" ref="L29" si="41">I29</f>
        <v>4.7479279083333337</v>
      </c>
      <c r="M29" s="240"/>
      <c r="N29" s="197">
        <f t="shared" ref="N29" si="42">AE29</f>
        <v>13.702969458333335</v>
      </c>
      <c r="O29" s="240"/>
      <c r="P29" s="240"/>
      <c r="Q29" s="197">
        <f t="shared" ref="Q29" si="43">N29</f>
        <v>13.702969458333335</v>
      </c>
      <c r="R29" s="240"/>
      <c r="S29" s="240"/>
      <c r="T29" s="240"/>
      <c r="U29" s="240"/>
      <c r="V29" s="240"/>
      <c r="W29" s="20">
        <f>'Приложение 4'!X30</f>
        <v>0</v>
      </c>
      <c r="X29" s="199">
        <f>'Приложение 4'!AE30</f>
        <v>0</v>
      </c>
      <c r="Y29" s="130">
        <f>'Приложение 4'!AL30</f>
        <v>0</v>
      </c>
      <c r="Z29" s="130">
        <f>'Приложение 4'!AS30</f>
        <v>4.3897262499999998</v>
      </c>
      <c r="AA29" s="130">
        <f>'Приложение 4'!AZ30</f>
        <v>0</v>
      </c>
      <c r="AB29" s="130">
        <f>'Приложение 4'!BG30</f>
        <v>4.5653153</v>
      </c>
      <c r="AC29" s="130">
        <f>'Приложение 4'!BN30</f>
        <v>4.7479279083333337</v>
      </c>
      <c r="AD29" s="130">
        <f t="shared" si="18"/>
        <v>4.7479279083333337</v>
      </c>
      <c r="AE29" s="130">
        <f t="shared" si="19"/>
        <v>13.702969458333335</v>
      </c>
    </row>
    <row r="30" spans="1:31" x14ac:dyDescent="0.25">
      <c r="A30" s="269" t="s">
        <v>323</v>
      </c>
      <c r="B30" s="270" t="s">
        <v>326</v>
      </c>
      <c r="C30" s="268" t="s">
        <v>335</v>
      </c>
      <c r="D30" s="239">
        <v>2025</v>
      </c>
      <c r="E30" s="265">
        <v>0</v>
      </c>
      <c r="F30" s="239">
        <v>2025</v>
      </c>
      <c r="G30" s="20">
        <f t="shared" ref="G30" si="44">AD30</f>
        <v>0</v>
      </c>
      <c r="H30" s="197">
        <f t="shared" ref="H30" si="45">AE30</f>
        <v>4.8879999999999999</v>
      </c>
      <c r="I30" s="197">
        <f t="shared" ref="I30" si="46">AD30</f>
        <v>0</v>
      </c>
      <c r="J30" s="240"/>
      <c r="K30" s="240"/>
      <c r="L30" s="20">
        <f t="shared" ref="L30" si="47">I30</f>
        <v>0</v>
      </c>
      <c r="M30" s="240"/>
      <c r="N30" s="197">
        <f t="shared" ref="N30" si="48">AE30</f>
        <v>4.8879999999999999</v>
      </c>
      <c r="O30" s="240"/>
      <c r="P30" s="240"/>
      <c r="Q30" s="197">
        <f t="shared" ref="Q30" si="49">N30</f>
        <v>4.8879999999999999</v>
      </c>
      <c r="R30" s="240"/>
      <c r="S30" s="240"/>
      <c r="T30" s="240"/>
      <c r="U30" s="240"/>
      <c r="V30" s="240"/>
      <c r="W30" s="20">
        <f>'Приложение 4'!X31</f>
        <v>0</v>
      </c>
      <c r="X30" s="199">
        <f>'Приложение 4'!AE31</f>
        <v>4.8879999999999999</v>
      </c>
      <c r="Y30" s="130">
        <f>'Приложение 4'!AL31</f>
        <v>0</v>
      </c>
      <c r="Z30" s="130">
        <f>'Приложение 4'!AS31</f>
        <v>0</v>
      </c>
      <c r="AA30" s="130">
        <f>'Приложение 4'!AZ31</f>
        <v>0</v>
      </c>
      <c r="AB30" s="130">
        <f>'Приложение 4'!BG31</f>
        <v>0</v>
      </c>
      <c r="AC30" s="130">
        <f>'Приложение 4'!BN31</f>
        <v>0</v>
      </c>
      <c r="AD30" s="130">
        <f t="shared" si="18"/>
        <v>0</v>
      </c>
      <c r="AE30" s="130">
        <f t="shared" si="19"/>
        <v>4.8879999999999999</v>
      </c>
    </row>
    <row r="31" spans="1:31" x14ac:dyDescent="0.25">
      <c r="A31" s="269" t="s">
        <v>324</v>
      </c>
      <c r="B31" s="270" t="s">
        <v>325</v>
      </c>
      <c r="C31" s="268" t="s">
        <v>336</v>
      </c>
      <c r="D31" s="239">
        <v>2025</v>
      </c>
      <c r="E31" s="266">
        <v>0</v>
      </c>
      <c r="F31" s="239">
        <v>2025</v>
      </c>
      <c r="G31" s="20">
        <f t="shared" ref="G31" si="50">AD31</f>
        <v>0</v>
      </c>
      <c r="H31" s="197">
        <f t="shared" ref="H31" si="51">AE31</f>
        <v>5.4129060400000002</v>
      </c>
      <c r="I31" s="197">
        <f t="shared" ref="I31" si="52">AD31</f>
        <v>0</v>
      </c>
      <c r="J31" s="240"/>
      <c r="K31" s="240"/>
      <c r="L31" s="20">
        <f t="shared" ref="L31" si="53">I31</f>
        <v>0</v>
      </c>
      <c r="M31" s="240"/>
      <c r="N31" s="197">
        <f t="shared" ref="N31" si="54">AE31</f>
        <v>5.4129060400000002</v>
      </c>
      <c r="O31" s="240"/>
      <c r="P31" s="240"/>
      <c r="Q31" s="197">
        <f t="shared" ref="Q31" si="55">N31</f>
        <v>5.4129060400000002</v>
      </c>
      <c r="R31" s="240"/>
      <c r="S31" s="240"/>
      <c r="T31" s="240"/>
      <c r="U31" s="240"/>
      <c r="V31" s="240"/>
      <c r="W31" s="20">
        <f>'Приложение 4'!X32</f>
        <v>0</v>
      </c>
      <c r="X31" s="199">
        <f>'Приложение 4'!AE32</f>
        <v>5.4129060400000002</v>
      </c>
      <c r="Y31" s="130">
        <f>'Приложение 4'!AL32</f>
        <v>0</v>
      </c>
      <c r="Z31" s="130">
        <f>'Приложение 4'!AS32</f>
        <v>0</v>
      </c>
      <c r="AA31" s="130">
        <f>'Приложение 4'!AZ32</f>
        <v>0</v>
      </c>
      <c r="AB31" s="130">
        <f>'Приложение 4'!BG32</f>
        <v>0</v>
      </c>
      <c r="AC31" s="130">
        <f>'Приложение 4'!BN32</f>
        <v>0</v>
      </c>
      <c r="AD31" s="130">
        <f t="shared" si="18"/>
        <v>0</v>
      </c>
      <c r="AE31" s="130">
        <f t="shared" si="19"/>
        <v>5.4129060400000002</v>
      </c>
    </row>
    <row r="32" spans="1:31" s="41" customFormat="1" ht="23.25" customHeight="1" x14ac:dyDescent="0.25">
      <c r="A32" s="42">
        <f>'Приложение 1'!A32</f>
        <v>2</v>
      </c>
      <c r="B32" s="43" t="str">
        <f>'Приложение 1'!B32</f>
        <v>Оснащение интеллектуальной системой учета</v>
      </c>
      <c r="C32" s="44"/>
      <c r="D32" s="44"/>
      <c r="E32" s="44"/>
      <c r="F32" s="44"/>
      <c r="G32" s="17">
        <f t="shared" ref="G32:AE32" si="56">SUM(G33:G33)</f>
        <v>901.31236788348099</v>
      </c>
      <c r="H32" s="17">
        <f t="shared" si="56"/>
        <v>887.77052057569995</v>
      </c>
      <c r="I32" s="17">
        <f t="shared" si="56"/>
        <v>901.31236788348099</v>
      </c>
      <c r="J32" s="17">
        <f t="shared" si="56"/>
        <v>0</v>
      </c>
      <c r="K32" s="17">
        <f t="shared" si="56"/>
        <v>0</v>
      </c>
      <c r="L32" s="17">
        <f t="shared" si="56"/>
        <v>901.31236788348099</v>
      </c>
      <c r="M32" s="17">
        <f t="shared" si="56"/>
        <v>0</v>
      </c>
      <c r="N32" s="17">
        <f t="shared" si="56"/>
        <v>887.77052057569995</v>
      </c>
      <c r="O32" s="17">
        <f t="shared" si="56"/>
        <v>0</v>
      </c>
      <c r="P32" s="17">
        <f t="shared" si="56"/>
        <v>0</v>
      </c>
      <c r="Q32" s="17">
        <f t="shared" si="56"/>
        <v>887.77052057569995</v>
      </c>
      <c r="R32" s="17">
        <f t="shared" si="56"/>
        <v>0</v>
      </c>
      <c r="S32" s="17">
        <f t="shared" si="56"/>
        <v>0</v>
      </c>
      <c r="T32" s="17">
        <f t="shared" si="56"/>
        <v>0</v>
      </c>
      <c r="U32" s="17">
        <f t="shared" si="56"/>
        <v>0</v>
      </c>
      <c r="V32" s="17">
        <f t="shared" si="56"/>
        <v>0</v>
      </c>
      <c r="W32" s="17">
        <f t="shared" si="56"/>
        <v>101.41800000000001</v>
      </c>
      <c r="X32" s="153">
        <f t="shared" si="56"/>
        <v>58.860150830000002</v>
      </c>
      <c r="Y32" s="153">
        <f t="shared" si="56"/>
        <v>235.43899999999999</v>
      </c>
      <c r="Z32" s="153">
        <f t="shared" si="56"/>
        <v>240.86094357317998</v>
      </c>
      <c r="AA32" s="153">
        <f t="shared" si="56"/>
        <v>251.40199999999999</v>
      </c>
      <c r="AB32" s="153">
        <f t="shared" si="56"/>
        <v>274.99605828903901</v>
      </c>
      <c r="AC32" s="153">
        <f t="shared" si="56"/>
        <v>313.05336788348097</v>
      </c>
      <c r="AD32" s="153">
        <f t="shared" si="56"/>
        <v>901.31236788348099</v>
      </c>
      <c r="AE32" s="153">
        <f t="shared" si="56"/>
        <v>887.77052057569995</v>
      </c>
    </row>
    <row r="33" spans="1:31" ht="31.5" x14ac:dyDescent="0.25">
      <c r="A33" s="45" t="str">
        <f>'Приложение 1'!A33</f>
        <v>2.1.</v>
      </c>
      <c r="B33" s="46" t="str">
        <f>'Приложение 1'!B33</f>
        <v xml:space="preserve">Оборудование многоквартирных жилых домов интеллектуальной системой учета </v>
      </c>
      <c r="C33" s="11" t="str">
        <f>'Приложение 1'!C33</f>
        <v>N_D01</v>
      </c>
      <c r="D33" s="11">
        <f>'Приложение 1'!D33</f>
        <v>2024</v>
      </c>
      <c r="E33" s="11">
        <f>'Приложение 1'!E33</f>
        <v>2026</v>
      </c>
      <c r="F33" s="11">
        <f>'Приложение 1'!F33</f>
        <v>2027</v>
      </c>
      <c r="G33" s="20">
        <f>AD33</f>
        <v>901.31236788348099</v>
      </c>
      <c r="H33" s="175">
        <f>AE33</f>
        <v>887.77052057569995</v>
      </c>
      <c r="I33" s="20">
        <f>AD33</f>
        <v>901.31236788348099</v>
      </c>
      <c r="J33" s="175"/>
      <c r="K33" s="175"/>
      <c r="L33" s="20">
        <f>I33</f>
        <v>901.31236788348099</v>
      </c>
      <c r="M33" s="175"/>
      <c r="N33" s="20">
        <f>AE33</f>
        <v>887.77052057569995</v>
      </c>
      <c r="O33" s="175"/>
      <c r="P33" s="175"/>
      <c r="Q33" s="20">
        <f>N33</f>
        <v>887.77052057569995</v>
      </c>
      <c r="R33" s="175"/>
      <c r="S33" s="20"/>
      <c r="T33" s="20"/>
      <c r="U33" s="20"/>
      <c r="V33" s="20"/>
      <c r="W33" s="20">
        <f>'Приложение 4'!X34</f>
        <v>101.41800000000001</v>
      </c>
      <c r="X33" s="130">
        <f>'Приложение 4'!AE34</f>
        <v>58.860150830000002</v>
      </c>
      <c r="Y33" s="130">
        <f>'Приложение 4'!AL34</f>
        <v>235.43899999999999</v>
      </c>
      <c r="Z33" s="130">
        <f>'Приложение 4'!AS34</f>
        <v>240.86094357317998</v>
      </c>
      <c r="AA33" s="130">
        <f>'Приложение 4'!AZ34</f>
        <v>251.40199999999999</v>
      </c>
      <c r="AB33" s="130">
        <f>'Приложение 4'!BG34</f>
        <v>274.99605828903901</v>
      </c>
      <c r="AC33" s="130">
        <f>'Приложение 4'!BN34</f>
        <v>313.05336788348097</v>
      </c>
      <c r="AD33" s="130">
        <f>W33+Y33+AA33+AC33</f>
        <v>901.31236788348099</v>
      </c>
      <c r="AE33" s="130">
        <f>X33+Z33+AB33+AC33</f>
        <v>887.77052057569995</v>
      </c>
    </row>
    <row r="34" spans="1:31" x14ac:dyDescent="0.25">
      <c r="A34" s="45"/>
      <c r="B34" s="46"/>
      <c r="C34" s="11"/>
      <c r="D34" s="11"/>
      <c r="E34" s="11"/>
      <c r="F34" s="11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130"/>
      <c r="Y34" s="130"/>
      <c r="Z34" s="130"/>
      <c r="AA34" s="130"/>
      <c r="AB34" s="130"/>
      <c r="AC34" s="130"/>
      <c r="AD34" s="130"/>
      <c r="AE34" s="130"/>
    </row>
    <row r="35" spans="1:31" s="41" customFormat="1" ht="19.5" customHeight="1" outlineLevel="1" x14ac:dyDescent="0.25">
      <c r="A35" s="42">
        <f>'Приложение 1'!A35</f>
        <v>3</v>
      </c>
      <c r="B35" s="43" t="str">
        <f>'Приложение 1'!B35</f>
        <v>Иные проекты</v>
      </c>
      <c r="C35" s="44"/>
      <c r="D35" s="44"/>
      <c r="E35" s="44"/>
      <c r="F35" s="44"/>
      <c r="G35" s="17">
        <f t="shared" ref="G35:AE35" si="57">SUM(G36:G47)</f>
        <v>40.74192975092825</v>
      </c>
      <c r="H35" s="17">
        <f t="shared" si="57"/>
        <v>170.06962558166666</v>
      </c>
      <c r="I35" s="17">
        <f t="shared" si="57"/>
        <v>40.74192975092825</v>
      </c>
      <c r="J35" s="17">
        <f t="shared" si="57"/>
        <v>0</v>
      </c>
      <c r="K35" s="17">
        <f t="shared" si="57"/>
        <v>0</v>
      </c>
      <c r="L35" s="17">
        <f t="shared" si="57"/>
        <v>40.74192975092825</v>
      </c>
      <c r="M35" s="17">
        <f t="shared" si="57"/>
        <v>0</v>
      </c>
      <c r="N35" s="17">
        <f t="shared" si="57"/>
        <v>170.06962558166666</v>
      </c>
      <c r="O35" s="17">
        <f t="shared" si="57"/>
        <v>0</v>
      </c>
      <c r="P35" s="17">
        <f t="shared" si="57"/>
        <v>0</v>
      </c>
      <c r="Q35" s="17">
        <f t="shared" si="57"/>
        <v>170.06962558166666</v>
      </c>
      <c r="R35" s="17">
        <f t="shared" si="57"/>
        <v>0</v>
      </c>
      <c r="S35" s="17">
        <f t="shared" si="57"/>
        <v>0</v>
      </c>
      <c r="T35" s="17">
        <f t="shared" si="57"/>
        <v>0</v>
      </c>
      <c r="U35" s="17">
        <f t="shared" si="57"/>
        <v>0</v>
      </c>
      <c r="V35" s="17">
        <f t="shared" si="57"/>
        <v>0</v>
      </c>
      <c r="W35" s="17">
        <f>SUM(W36:W47)</f>
        <v>21.750405000000001</v>
      </c>
      <c r="X35" s="153">
        <f t="shared" si="57"/>
        <v>57.187487518333334</v>
      </c>
      <c r="Y35" s="153">
        <f t="shared" si="57"/>
        <v>3.2802088409282502</v>
      </c>
      <c r="Z35" s="153">
        <f t="shared" si="57"/>
        <v>62.480614326666668</v>
      </c>
      <c r="AA35" s="153">
        <f t="shared" si="57"/>
        <v>0</v>
      </c>
      <c r="AB35" s="153">
        <f t="shared" si="57"/>
        <v>34.690207826666665</v>
      </c>
      <c r="AC35" s="153">
        <f t="shared" si="57"/>
        <v>15.71131591</v>
      </c>
      <c r="AD35" s="153">
        <f t="shared" si="57"/>
        <v>40.74192975092825</v>
      </c>
      <c r="AE35" s="153">
        <f t="shared" si="57"/>
        <v>170.06962558166666</v>
      </c>
    </row>
    <row r="36" spans="1:31" s="41" customFormat="1" ht="19.5" customHeight="1" outlineLevel="1" x14ac:dyDescent="0.25">
      <c r="A36" s="45" t="str">
        <f>'Приложение 1'!A36</f>
        <v>3.1.</v>
      </c>
      <c r="B36" s="46" t="str">
        <f>'Приложение 1'!B36</f>
        <v>Быстровозводимые центры обслуживания клиентов</v>
      </c>
      <c r="C36" s="11" t="str">
        <f>'Приложение 1'!C36</f>
        <v>N_D02</v>
      </c>
      <c r="D36" s="11">
        <f>'Приложение 1'!D36</f>
        <v>2024</v>
      </c>
      <c r="E36" s="11">
        <f>'Приложение 1'!E36</f>
        <v>2024</v>
      </c>
      <c r="F36" s="11">
        <f>'Приложение 1'!F36</f>
        <v>2027</v>
      </c>
      <c r="G36" s="20">
        <f t="shared" ref="G36:G39" si="58">AD36</f>
        <v>0</v>
      </c>
      <c r="H36" s="20">
        <f>'Приложение 1'!J36/1.2</f>
        <v>92.868031999999999</v>
      </c>
      <c r="I36" s="20">
        <f t="shared" ref="I36:I39" si="59">AD36</f>
        <v>0</v>
      </c>
      <c r="J36" s="20"/>
      <c r="K36" s="20"/>
      <c r="L36" s="20">
        <f t="shared" ref="L36:L39" si="60">I36</f>
        <v>0</v>
      </c>
      <c r="M36" s="20"/>
      <c r="N36" s="20">
        <f t="shared" ref="N36:N39" si="61">AE36</f>
        <v>92.868031999999999</v>
      </c>
      <c r="O36" s="20"/>
      <c r="P36" s="20"/>
      <c r="Q36" s="20">
        <f t="shared" ref="Q36:Q39" si="62">N36</f>
        <v>92.868031999999999</v>
      </c>
      <c r="R36" s="20"/>
      <c r="S36" s="20"/>
      <c r="T36" s="20"/>
      <c r="U36" s="20"/>
      <c r="V36" s="20"/>
      <c r="W36" s="20">
        <f>'Приложение 4'!X37</f>
        <v>0</v>
      </c>
      <c r="X36" s="130">
        <f>'Приложение 4'!AE37</f>
        <v>22.266666666666666</v>
      </c>
      <c r="Y36" s="130">
        <f>'Приложение 4'!AL37</f>
        <v>0</v>
      </c>
      <c r="Z36" s="130">
        <f>'Приложение 4'!AS37</f>
        <v>46.448266666666669</v>
      </c>
      <c r="AA36" s="130">
        <f>'Приложение 4'!AZ37</f>
        <v>0</v>
      </c>
      <c r="AB36" s="130">
        <f>'Приложение 4'!BG37</f>
        <v>24.153098666666668</v>
      </c>
      <c r="AC36" s="130">
        <f>'Приложение 4'!BN37</f>
        <v>0</v>
      </c>
      <c r="AD36" s="130">
        <f>W36+Y36+AA36+AC36</f>
        <v>0</v>
      </c>
      <c r="AE36" s="130">
        <f>X36+Z36+AB36+AC36</f>
        <v>92.868031999999999</v>
      </c>
    </row>
    <row r="37" spans="1:31" ht="19.5" customHeight="1" outlineLevel="1" x14ac:dyDescent="0.25">
      <c r="A37" s="45" t="str">
        <f>'Приложение 1'!A37</f>
        <v>3.2.</v>
      </c>
      <c r="B37" s="46" t="str">
        <f>'Приложение 1'!B37</f>
        <v>Терминалы электронной очереди</v>
      </c>
      <c r="C37" s="11" t="str">
        <f>'Приложение 1'!C37</f>
        <v>N_D03</v>
      </c>
      <c r="D37" s="165">
        <f>'Приложение 1'!D37</f>
        <v>2024</v>
      </c>
      <c r="E37" s="11">
        <f>'Приложение 1'!E37</f>
        <v>2024</v>
      </c>
      <c r="F37" s="11">
        <f>'Приложение 1'!F37</f>
        <v>2027</v>
      </c>
      <c r="G37" s="20">
        <f>AD37</f>
        <v>3.2698271700000001</v>
      </c>
      <c r="H37" s="20">
        <f>AE37</f>
        <v>7.9621552299999996</v>
      </c>
      <c r="I37" s="20">
        <f t="shared" si="59"/>
        <v>3.2698271700000001</v>
      </c>
      <c r="J37" s="20"/>
      <c r="K37" s="20"/>
      <c r="L37" s="20">
        <f t="shared" si="60"/>
        <v>3.2698271700000001</v>
      </c>
      <c r="M37" s="20"/>
      <c r="N37" s="20">
        <f t="shared" si="61"/>
        <v>7.9621552299999996</v>
      </c>
      <c r="O37" s="20"/>
      <c r="P37" s="20"/>
      <c r="Q37" s="20">
        <f t="shared" si="62"/>
        <v>7.9621552299999996</v>
      </c>
      <c r="R37" s="20"/>
      <c r="S37" s="20"/>
      <c r="T37" s="20"/>
      <c r="U37" s="20"/>
      <c r="V37" s="20"/>
      <c r="W37" s="20">
        <f>'Приложение 4'!X38</f>
        <v>2.3038799999999999</v>
      </c>
      <c r="X37" s="130">
        <f>'Приложение 4'!AE38</f>
        <v>4.2812677800000003</v>
      </c>
      <c r="Y37" s="130">
        <f>'Приложение 4'!AL38</f>
        <v>0</v>
      </c>
      <c r="Z37" s="130">
        <f>'Приложение 4'!AS38</f>
        <v>1.7861449199999999</v>
      </c>
      <c r="AA37" s="130">
        <f>'Приложение 4'!AZ38</f>
        <v>0</v>
      </c>
      <c r="AB37" s="130">
        <f>'Приложение 4'!BG38</f>
        <v>0.92879535999999996</v>
      </c>
      <c r="AC37" s="130">
        <f>'Приложение 4'!BN38</f>
        <v>0.96594716999999997</v>
      </c>
      <c r="AD37" s="130">
        <f t="shared" ref="AD37:AD46" si="63">W37+Y37+AA37+AC37</f>
        <v>3.2698271700000001</v>
      </c>
      <c r="AE37" s="130">
        <f t="shared" ref="AE37:AE46" si="64">X37+Z37+AB37+AC37</f>
        <v>7.9621552299999996</v>
      </c>
    </row>
    <row r="38" spans="1:31" ht="19.5" customHeight="1" outlineLevel="1" x14ac:dyDescent="0.25">
      <c r="A38" s="45" t="str">
        <f>'Приложение 1'!A38</f>
        <v>3.3.</v>
      </c>
      <c r="B38" s="46" t="str">
        <f>'Приложение 1'!B38</f>
        <v>Клиентские терминалы</v>
      </c>
      <c r="C38" s="11" t="str">
        <f>'Приложение 1'!C38</f>
        <v>N_D04</v>
      </c>
      <c r="D38" s="11">
        <f>'Приложение 1'!D38</f>
        <v>2024</v>
      </c>
      <c r="E38" s="11">
        <f>'Приложение 1'!E38</f>
        <v>2024</v>
      </c>
      <c r="F38" s="11">
        <f>'Приложение 1'!F38</f>
        <v>0</v>
      </c>
      <c r="G38" s="20">
        <f t="shared" si="58"/>
        <v>0</v>
      </c>
      <c r="H38" s="20">
        <f t="shared" ref="H38:H41" si="65">AE38</f>
        <v>0</v>
      </c>
      <c r="I38" s="20">
        <f t="shared" si="59"/>
        <v>0</v>
      </c>
      <c r="J38" s="20"/>
      <c r="K38" s="20"/>
      <c r="L38" s="20">
        <f t="shared" si="60"/>
        <v>0</v>
      </c>
      <c r="M38" s="20"/>
      <c r="N38" s="20">
        <f t="shared" si="61"/>
        <v>0</v>
      </c>
      <c r="O38" s="20"/>
      <c r="P38" s="20"/>
      <c r="Q38" s="20">
        <f t="shared" si="62"/>
        <v>0</v>
      </c>
      <c r="R38" s="20"/>
      <c r="S38" s="20"/>
      <c r="T38" s="20"/>
      <c r="U38" s="20"/>
      <c r="V38" s="20"/>
      <c r="W38" s="20">
        <f>'Приложение 4'!X39</f>
        <v>0</v>
      </c>
      <c r="X38" s="130">
        <f>'Приложение 4'!AE39</f>
        <v>0</v>
      </c>
      <c r="Y38" s="130">
        <f>'Приложение 4'!AL39</f>
        <v>0</v>
      </c>
      <c r="Z38" s="130">
        <f>'Приложение 4'!AS39</f>
        <v>0</v>
      </c>
      <c r="AA38" s="130">
        <f>'Приложение 4'!AZ39</f>
        <v>0</v>
      </c>
      <c r="AB38" s="130">
        <f>'Приложение 4'!BG39</f>
        <v>0</v>
      </c>
      <c r="AC38" s="130">
        <f>'Приложение 4'!BN39</f>
        <v>0</v>
      </c>
      <c r="AD38" s="130">
        <f t="shared" si="63"/>
        <v>0</v>
      </c>
      <c r="AE38" s="130">
        <f t="shared" si="64"/>
        <v>0</v>
      </c>
    </row>
    <row r="39" spans="1:31" ht="19.5" customHeight="1" outlineLevel="1" x14ac:dyDescent="0.25">
      <c r="A39" s="45" t="str">
        <f>'Приложение 1'!A39</f>
        <v>3.4.</v>
      </c>
      <c r="B39" s="46" t="str">
        <f>'Приложение 1'!B39</f>
        <v>Автобус ГАЗ 8-местный</v>
      </c>
      <c r="C39" s="11" t="str">
        <f>'Приложение 1'!C39</f>
        <v>N_D05</v>
      </c>
      <c r="D39" s="11">
        <f>'Приложение 1'!D39</f>
        <v>2024</v>
      </c>
      <c r="E39" s="11">
        <f>'Приложение 1'!E39</f>
        <v>2024</v>
      </c>
      <c r="F39" s="11">
        <f>'Приложение 1'!F39</f>
        <v>2024</v>
      </c>
      <c r="G39" s="20">
        <f t="shared" si="58"/>
        <v>6.4339588409282502</v>
      </c>
      <c r="H39" s="20">
        <f t="shared" si="65"/>
        <v>0</v>
      </c>
      <c r="I39" s="20">
        <f t="shared" si="59"/>
        <v>6.4339588409282502</v>
      </c>
      <c r="J39" s="20"/>
      <c r="K39" s="20"/>
      <c r="L39" s="20">
        <f t="shared" si="60"/>
        <v>6.4339588409282502</v>
      </c>
      <c r="M39" s="20"/>
      <c r="N39" s="20">
        <f t="shared" si="61"/>
        <v>0</v>
      </c>
      <c r="O39" s="20"/>
      <c r="P39" s="20"/>
      <c r="Q39" s="20">
        <f t="shared" si="62"/>
        <v>0</v>
      </c>
      <c r="R39" s="20"/>
      <c r="S39" s="20"/>
      <c r="T39" s="20"/>
      <c r="U39" s="20"/>
      <c r="V39" s="20"/>
      <c r="W39" s="20">
        <f>'Приложение 4'!X40</f>
        <v>3.1537500000000001</v>
      </c>
      <c r="X39" s="130">
        <f>'Приложение 4'!AE40</f>
        <v>0</v>
      </c>
      <c r="Y39" s="130">
        <f>'Приложение 4'!AL40</f>
        <v>3.2802088409282502</v>
      </c>
      <c r="Z39" s="130">
        <f>'Приложение 4'!AS40</f>
        <v>0</v>
      </c>
      <c r="AA39" s="130">
        <f>'Приложение 4'!AZ40</f>
        <v>0</v>
      </c>
      <c r="AB39" s="130">
        <f>'Приложение 4'!BG40</f>
        <v>0</v>
      </c>
      <c r="AC39" s="130">
        <f>'Приложение 4'!BN40</f>
        <v>0</v>
      </c>
      <c r="AD39" s="130">
        <f t="shared" si="63"/>
        <v>6.4339588409282502</v>
      </c>
      <c r="AE39" s="130">
        <f t="shared" si="64"/>
        <v>0</v>
      </c>
    </row>
    <row r="40" spans="1:31" ht="19.5" customHeight="1" outlineLevel="1" x14ac:dyDescent="0.25">
      <c r="A40" s="45" t="str">
        <f>'Приложение 1'!A40</f>
        <v>3.5.</v>
      </c>
      <c r="B40" s="46" t="str">
        <f>'Приложение 1'!B40</f>
        <v>Мобильный центр обслуживания клиентов</v>
      </c>
      <c r="C40" s="125" t="str">
        <f>'Приложение 1'!C40</f>
        <v>O_D06</v>
      </c>
      <c r="D40" s="125">
        <f>'Приложение 1'!D40</f>
        <v>2025</v>
      </c>
      <c r="E40" s="125">
        <f>'Приложение 1'!E40</f>
        <v>0</v>
      </c>
      <c r="F40" s="125">
        <f>'Приложение 1'!F40</f>
        <v>2025</v>
      </c>
      <c r="G40" s="20">
        <f t="shared" ref="G40:G41" si="66">AD40</f>
        <v>9.8523999999999994</v>
      </c>
      <c r="H40" s="20">
        <f t="shared" si="65"/>
        <v>35.172346391666672</v>
      </c>
      <c r="I40" s="20">
        <f t="shared" ref="I40:I41" si="67">AD40</f>
        <v>9.8523999999999994</v>
      </c>
      <c r="J40" s="20"/>
      <c r="K40" s="20"/>
      <c r="L40" s="20">
        <f t="shared" ref="L40:L41" si="68">I40</f>
        <v>9.8523999999999994</v>
      </c>
      <c r="M40" s="20"/>
      <c r="N40" s="20">
        <f t="shared" ref="N40:N41" si="69">AE40</f>
        <v>35.172346391666672</v>
      </c>
      <c r="O40" s="20"/>
      <c r="P40" s="20"/>
      <c r="Q40" s="20">
        <f t="shared" ref="Q40:Q41" si="70">N40</f>
        <v>35.172346391666672</v>
      </c>
      <c r="R40" s="20"/>
      <c r="S40" s="20"/>
      <c r="T40" s="20"/>
      <c r="U40" s="20"/>
      <c r="V40" s="20"/>
      <c r="W40" s="20">
        <f>'Приложение 4'!X41</f>
        <v>9.8523999999999994</v>
      </c>
      <c r="X40" s="130">
        <f>'Приложение 4'!AE41</f>
        <v>23.116888891666669</v>
      </c>
      <c r="Y40" s="130">
        <f>'Приложение 4'!AL41</f>
        <v>0</v>
      </c>
      <c r="Z40" s="130">
        <f>'Приложение 4'!AS41</f>
        <v>12.055457500000001</v>
      </c>
      <c r="AA40" s="130">
        <f>'Приложение 4'!AZ41</f>
        <v>0</v>
      </c>
      <c r="AB40" s="130">
        <f>'Приложение 4'!BG41</f>
        <v>0</v>
      </c>
      <c r="AC40" s="130">
        <f>'Приложение 4'!BN41</f>
        <v>0</v>
      </c>
      <c r="AD40" s="130">
        <f t="shared" si="63"/>
        <v>9.8523999999999994</v>
      </c>
      <c r="AE40" s="130">
        <f t="shared" si="64"/>
        <v>35.172346391666672</v>
      </c>
    </row>
    <row r="41" spans="1:31" ht="19.5" customHeight="1" outlineLevel="1" x14ac:dyDescent="0.25">
      <c r="A41" s="45" t="str">
        <f>'Приложение 1'!A41</f>
        <v>3.6.</v>
      </c>
      <c r="B41" s="46" t="str">
        <f>'Приложение 1'!B41</f>
        <v>Дизельные генераторы</v>
      </c>
      <c r="C41" s="125" t="str">
        <f>'Приложение 1'!C41</f>
        <v>O_D07</v>
      </c>
      <c r="D41" s="125">
        <f>'Приложение 1'!D41</f>
        <v>2025</v>
      </c>
      <c r="E41" s="125">
        <f>'Приложение 1'!E41</f>
        <v>0</v>
      </c>
      <c r="F41" s="125">
        <f>'Приложение 1'!F41</f>
        <v>2025</v>
      </c>
      <c r="G41" s="20">
        <f t="shared" si="66"/>
        <v>6.4403749999999995</v>
      </c>
      <c r="H41" s="20">
        <f t="shared" si="65"/>
        <v>0</v>
      </c>
      <c r="I41" s="20">
        <f t="shared" si="67"/>
        <v>6.4403749999999995</v>
      </c>
      <c r="J41" s="20"/>
      <c r="K41" s="20"/>
      <c r="L41" s="20">
        <f t="shared" si="68"/>
        <v>6.4403749999999995</v>
      </c>
      <c r="M41" s="20"/>
      <c r="N41" s="20">
        <f t="shared" si="69"/>
        <v>0</v>
      </c>
      <c r="O41" s="20"/>
      <c r="P41" s="20"/>
      <c r="Q41" s="20">
        <f t="shared" si="70"/>
        <v>0</v>
      </c>
      <c r="R41" s="20"/>
      <c r="S41" s="20"/>
      <c r="T41" s="20"/>
      <c r="U41" s="20"/>
      <c r="V41" s="20"/>
      <c r="W41" s="20">
        <f>'Приложение 4'!X42</f>
        <v>6.4403749999999995</v>
      </c>
      <c r="X41" s="130">
        <f>'Приложение 4'!AE42</f>
        <v>0</v>
      </c>
      <c r="Y41" s="130">
        <f>'Приложение 4'!AL42</f>
        <v>0</v>
      </c>
      <c r="Z41" s="130">
        <f>'Приложение 4'!AS42</f>
        <v>0</v>
      </c>
      <c r="AA41" s="130">
        <f>'Приложение 4'!AZ42</f>
        <v>0</v>
      </c>
      <c r="AB41" s="130">
        <f>'Приложение 4'!BG42</f>
        <v>0</v>
      </c>
      <c r="AC41" s="130">
        <f>'Приложение 4'!BN42</f>
        <v>0</v>
      </c>
      <c r="AD41" s="130">
        <f t="shared" si="63"/>
        <v>6.4403749999999995</v>
      </c>
      <c r="AE41" s="130">
        <f t="shared" si="64"/>
        <v>0</v>
      </c>
    </row>
    <row r="42" spans="1:31" ht="19.5" customHeight="1" outlineLevel="1" x14ac:dyDescent="0.25">
      <c r="A42" s="45" t="str">
        <f>'Приложение 1'!A42</f>
        <v>3.7.</v>
      </c>
      <c r="B42" s="46" t="str">
        <f>'Приложение 1'!B42</f>
        <v>Грузопассажирский фургон ГАЗ</v>
      </c>
      <c r="C42" s="141" t="str">
        <f>'Приложение 1'!C42</f>
        <v>O_D09</v>
      </c>
      <c r="D42" s="141">
        <f>'Приложение 1'!D42</f>
        <v>2024</v>
      </c>
      <c r="E42" s="141">
        <f>'Приложение 1'!E42</f>
        <v>0</v>
      </c>
      <c r="F42" s="141">
        <f>'Приложение 1'!F42</f>
        <v>2024</v>
      </c>
      <c r="G42" s="20">
        <f t="shared" ref="G42" si="71">AD42</f>
        <v>0</v>
      </c>
      <c r="H42" s="20">
        <f t="shared" ref="H42" si="72">AE42</f>
        <v>0</v>
      </c>
      <c r="I42" s="20">
        <f t="shared" ref="I42" si="73">AD42</f>
        <v>0</v>
      </c>
      <c r="J42" s="20"/>
      <c r="K42" s="20"/>
      <c r="L42" s="20">
        <f t="shared" ref="L42" si="74">I42</f>
        <v>0</v>
      </c>
      <c r="M42" s="20"/>
      <c r="N42" s="20">
        <f t="shared" ref="N42" si="75">AE42</f>
        <v>0</v>
      </c>
      <c r="O42" s="20"/>
      <c r="P42" s="20"/>
      <c r="Q42" s="20">
        <f t="shared" ref="Q42" si="76">N42</f>
        <v>0</v>
      </c>
      <c r="R42" s="20"/>
      <c r="S42" s="20"/>
      <c r="T42" s="20"/>
      <c r="U42" s="20"/>
      <c r="V42" s="20"/>
      <c r="W42" s="20">
        <f>'Приложение 4'!X43</f>
        <v>0</v>
      </c>
      <c r="X42" s="130">
        <f>'Приложение 4'!AE43</f>
        <v>0</v>
      </c>
      <c r="Y42" s="130">
        <f>'Приложение 4'!AL43</f>
        <v>0</v>
      </c>
      <c r="Z42" s="130">
        <f>'Приложение 4'!AS43</f>
        <v>0</v>
      </c>
      <c r="AA42" s="130">
        <f>'Приложение 4'!AZ43</f>
        <v>0</v>
      </c>
      <c r="AB42" s="130">
        <f>'Приложение 4'!BG43</f>
        <v>0</v>
      </c>
      <c r="AC42" s="130">
        <f>'Приложение 4'!BN43</f>
        <v>0</v>
      </c>
      <c r="AD42" s="130">
        <f t="shared" si="63"/>
        <v>0</v>
      </c>
      <c r="AE42" s="130">
        <f t="shared" si="64"/>
        <v>0</v>
      </c>
    </row>
    <row r="43" spans="1:31" ht="19.5" customHeight="1" outlineLevel="1" x14ac:dyDescent="0.25">
      <c r="A43" s="45" t="str">
        <f>'Приложение 1'!A43</f>
        <v>3.8.</v>
      </c>
      <c r="B43" s="46" t="str">
        <f>'Приложение 1'!B43</f>
        <v>Вывеска у центрального входа</v>
      </c>
      <c r="C43" s="142" t="str">
        <f>'Приложение 1'!C43</f>
        <v>O_D10</v>
      </c>
      <c r="D43" s="142">
        <f>'Приложение 1'!D43</f>
        <v>2024</v>
      </c>
      <c r="E43" s="142">
        <f>'Приложение 1'!E43</f>
        <v>0</v>
      </c>
      <c r="F43" s="142">
        <f>'Приложение 1'!F43</f>
        <v>2024</v>
      </c>
      <c r="G43" s="20">
        <f t="shared" ref="G43:G44" si="77">AD43</f>
        <v>2.0714424</v>
      </c>
      <c r="H43" s="20">
        <f t="shared" ref="H43:H44" si="78">AE43</f>
        <v>7.8145868800000002</v>
      </c>
      <c r="I43" s="20">
        <f t="shared" ref="I43" si="79">AD43</f>
        <v>2.0714424</v>
      </c>
      <c r="J43" s="20"/>
      <c r="K43" s="20"/>
      <c r="L43" s="20">
        <f t="shared" ref="L43" si="80">I43</f>
        <v>2.0714424</v>
      </c>
      <c r="M43" s="20"/>
      <c r="N43" s="20">
        <f t="shared" ref="N43" si="81">AE43</f>
        <v>7.8145868800000002</v>
      </c>
      <c r="O43" s="20"/>
      <c r="P43" s="20"/>
      <c r="Q43" s="20">
        <f t="shared" ref="Q43" si="82">N43</f>
        <v>7.8145868800000002</v>
      </c>
      <c r="R43" s="20"/>
      <c r="S43" s="20"/>
      <c r="T43" s="20"/>
      <c r="U43" s="20"/>
      <c r="V43" s="20"/>
      <c r="W43" s="20">
        <f>'Приложение 4'!X44</f>
        <v>0</v>
      </c>
      <c r="X43" s="130">
        <f>'Приложение 4'!AE44</f>
        <v>1.8362080000000001</v>
      </c>
      <c r="Y43" s="130">
        <f>'Приложение 4'!AL44</f>
        <v>0</v>
      </c>
      <c r="Z43" s="130">
        <f>'Приложение 4'!AS44</f>
        <v>1.9151649399999999</v>
      </c>
      <c r="AA43" s="130">
        <f>'Приложение 4'!AZ44</f>
        <v>0</v>
      </c>
      <c r="AB43" s="130">
        <f>'Приложение 4'!BG44</f>
        <v>1.99177154</v>
      </c>
      <c r="AC43" s="130">
        <f>'Приложение 4'!BN44</f>
        <v>2.0714424</v>
      </c>
      <c r="AD43" s="130">
        <f t="shared" si="63"/>
        <v>2.0714424</v>
      </c>
      <c r="AE43" s="130">
        <f t="shared" si="64"/>
        <v>7.8145868800000002</v>
      </c>
    </row>
    <row r="44" spans="1:31" outlineLevel="1" x14ac:dyDescent="0.25">
      <c r="A44" s="207" t="s">
        <v>307</v>
      </c>
      <c r="B44" s="223" t="s">
        <v>328</v>
      </c>
      <c r="C44" s="226" t="s">
        <v>337</v>
      </c>
      <c r="D44" s="194">
        <v>2025</v>
      </c>
      <c r="E44" s="193">
        <f>'Приложение 1'!E44</f>
        <v>0</v>
      </c>
      <c r="F44" s="194">
        <v>2025</v>
      </c>
      <c r="G44" s="20">
        <f t="shared" si="77"/>
        <v>12.67392634</v>
      </c>
      <c r="H44" s="20">
        <f t="shared" si="78"/>
        <v>20.290468600000001</v>
      </c>
      <c r="I44" s="20">
        <f t="shared" ref="I44" si="83">AD44</f>
        <v>12.67392634</v>
      </c>
      <c r="J44" s="20"/>
      <c r="K44" s="20"/>
      <c r="L44" s="20">
        <f t="shared" ref="L44" si="84">I44</f>
        <v>12.67392634</v>
      </c>
      <c r="M44" s="197"/>
      <c r="N44" s="20">
        <f t="shared" ref="N44" si="85">AE44</f>
        <v>20.290468600000001</v>
      </c>
      <c r="O44" s="20"/>
      <c r="P44" s="20"/>
      <c r="Q44" s="20">
        <f t="shared" ref="Q44" si="86">N44</f>
        <v>20.290468600000001</v>
      </c>
      <c r="R44" s="197"/>
      <c r="S44" s="197"/>
      <c r="T44" s="197"/>
      <c r="U44" s="197"/>
      <c r="V44" s="197"/>
      <c r="W44" s="20">
        <f>'Приложение 4'!X45</f>
        <v>0</v>
      </c>
      <c r="X44" s="130">
        <f>'Приложение 4'!AE45</f>
        <v>0</v>
      </c>
      <c r="Y44" s="130">
        <f>'Приложение 4'!AL45</f>
        <v>0</v>
      </c>
      <c r="Z44" s="130">
        <f>'Приложение 4'!AS45</f>
        <v>0</v>
      </c>
      <c r="AA44" s="130">
        <f>'Приложение 4'!AZ45</f>
        <v>0</v>
      </c>
      <c r="AB44" s="130">
        <f>'Приложение 4'!BG45</f>
        <v>7.6165422600000001</v>
      </c>
      <c r="AC44" s="130">
        <f>'Приложение 4'!BN45</f>
        <v>12.67392634</v>
      </c>
      <c r="AD44" s="130">
        <f>W44+Y44+AA44+AC44</f>
        <v>12.67392634</v>
      </c>
      <c r="AE44" s="130">
        <f t="shared" si="64"/>
        <v>20.290468600000001</v>
      </c>
    </row>
    <row r="45" spans="1:31" outlineLevel="1" x14ac:dyDescent="0.25">
      <c r="A45" s="26" t="s">
        <v>308</v>
      </c>
      <c r="B45" s="150" t="s">
        <v>340</v>
      </c>
      <c r="C45" s="226" t="s">
        <v>338</v>
      </c>
      <c r="D45" s="193">
        <v>2025</v>
      </c>
      <c r="E45" s="205">
        <f>'Приложение 1'!E45</f>
        <v>0</v>
      </c>
      <c r="F45" s="206">
        <v>2025</v>
      </c>
      <c r="G45" s="20">
        <f t="shared" ref="G45" si="87">AD45</f>
        <v>0</v>
      </c>
      <c r="H45" s="20">
        <f t="shared" ref="H45" si="88">AE45</f>
        <v>5.42223729</v>
      </c>
      <c r="I45" s="20">
        <f t="shared" ref="I45" si="89">AD45</f>
        <v>0</v>
      </c>
      <c r="J45" s="20"/>
      <c r="K45" s="20"/>
      <c r="L45" s="20">
        <f t="shared" ref="L45" si="90">I45</f>
        <v>0</v>
      </c>
      <c r="M45" s="197"/>
      <c r="N45" s="20">
        <f t="shared" ref="N45" si="91">AE45</f>
        <v>5.42223729</v>
      </c>
      <c r="O45" s="20"/>
      <c r="P45" s="20"/>
      <c r="Q45" s="20">
        <f t="shared" ref="Q45" si="92">N45</f>
        <v>5.42223729</v>
      </c>
      <c r="R45" s="197"/>
      <c r="S45" s="197"/>
      <c r="T45" s="197"/>
      <c r="U45" s="197"/>
      <c r="V45" s="197"/>
      <c r="W45" s="20">
        <f>'Приложение 4'!X46</f>
        <v>0</v>
      </c>
      <c r="X45" s="130">
        <f>'Приложение 4'!AE46</f>
        <v>5.42223729</v>
      </c>
      <c r="Y45" s="130">
        <f>'Приложение 4'!AL46</f>
        <v>0</v>
      </c>
      <c r="Z45" s="130">
        <f>'Приложение 4'!AS46</f>
        <v>0</v>
      </c>
      <c r="AA45" s="130">
        <f>'Приложение 4'!AZ46</f>
        <v>0</v>
      </c>
      <c r="AB45" s="130">
        <f>'Приложение 4'!BG46</f>
        <v>0</v>
      </c>
      <c r="AC45" s="130">
        <f>'Приложение 4'!BN46</f>
        <v>0</v>
      </c>
      <c r="AD45" s="130">
        <f t="shared" si="63"/>
        <v>0</v>
      </c>
      <c r="AE45" s="130">
        <f t="shared" si="64"/>
        <v>5.42223729</v>
      </c>
    </row>
    <row r="46" spans="1:31" outlineLevel="1" x14ac:dyDescent="0.25">
      <c r="A46" s="254" t="s">
        <v>311</v>
      </c>
      <c r="B46" s="255" t="s">
        <v>322</v>
      </c>
      <c r="C46" s="226" t="s">
        <v>339</v>
      </c>
      <c r="D46" s="252">
        <v>2025</v>
      </c>
      <c r="E46" s="252">
        <f>'Приложение 1'!E46</f>
        <v>0</v>
      </c>
      <c r="F46" s="253">
        <v>2025</v>
      </c>
      <c r="G46" s="20">
        <f t="shared" ref="G46" si="93">AD46</f>
        <v>0</v>
      </c>
      <c r="H46" s="20">
        <f t="shared" ref="H46" si="94">AE46</f>
        <v>0.53979918999999998</v>
      </c>
      <c r="I46" s="20">
        <f t="shared" ref="I46" si="95">AD46</f>
        <v>0</v>
      </c>
      <c r="J46" s="20"/>
      <c r="K46" s="20"/>
      <c r="L46" s="20">
        <f t="shared" ref="L46" si="96">I46</f>
        <v>0</v>
      </c>
      <c r="M46" s="197"/>
      <c r="N46" s="20">
        <f t="shared" ref="N46" si="97">AE46</f>
        <v>0.53979918999999998</v>
      </c>
      <c r="O46" s="20"/>
      <c r="P46" s="20"/>
      <c r="Q46" s="20">
        <f t="shared" ref="Q46" si="98">N46</f>
        <v>0.53979918999999998</v>
      </c>
      <c r="R46" s="197"/>
      <c r="S46" s="197"/>
      <c r="T46" s="197"/>
      <c r="U46" s="197"/>
      <c r="V46" s="197"/>
      <c r="W46" s="20">
        <f>'Приложение 4'!X47</f>
        <v>0</v>
      </c>
      <c r="X46" s="130">
        <f>'Приложение 4'!AE47</f>
        <v>0.26421888999999998</v>
      </c>
      <c r="Y46" s="130">
        <f>'Приложение 4'!AL47</f>
        <v>0</v>
      </c>
      <c r="Z46" s="130">
        <f>'Приложение 4'!AS47</f>
        <v>0.2755803</v>
      </c>
      <c r="AA46" s="130">
        <f>'Приложение 4'!AZ47</f>
        <v>0</v>
      </c>
      <c r="AB46" s="130">
        <f>'Приложение 4'!BG47</f>
        <v>0</v>
      </c>
      <c r="AC46" s="130">
        <f>'Приложение 4'!BN47</f>
        <v>0</v>
      </c>
      <c r="AD46" s="130">
        <f t="shared" si="63"/>
        <v>0</v>
      </c>
      <c r="AE46" s="130">
        <f t="shared" si="64"/>
        <v>0.53979918999999998</v>
      </c>
    </row>
    <row r="47" spans="1:31" outlineLevel="1" x14ac:dyDescent="0.25">
      <c r="A47" s="229"/>
      <c r="B47" s="223"/>
      <c r="C47" s="226"/>
      <c r="D47" s="226"/>
      <c r="E47" s="226"/>
      <c r="F47" s="226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</row>
    <row r="48" spans="1:31" ht="19.5" customHeight="1" x14ac:dyDescent="0.25">
      <c r="A48" s="11"/>
      <c r="B48" s="44" t="s">
        <v>48</v>
      </c>
      <c r="C48" s="11"/>
      <c r="D48" s="11"/>
      <c r="E48" s="11"/>
      <c r="F48" s="11"/>
      <c r="G48" s="17">
        <f t="shared" ref="G48:AE48" si="99">G14+G32+G35</f>
        <v>1019.939250051076</v>
      </c>
      <c r="H48" s="17">
        <f t="shared" si="99"/>
        <v>1203.8823206123668</v>
      </c>
      <c r="I48" s="17">
        <f t="shared" si="99"/>
        <v>1019.939250051076</v>
      </c>
      <c r="J48" s="17">
        <f t="shared" si="99"/>
        <v>0</v>
      </c>
      <c r="K48" s="17">
        <f t="shared" si="99"/>
        <v>0</v>
      </c>
      <c r="L48" s="17">
        <f t="shared" si="99"/>
        <v>1019.939250051076</v>
      </c>
      <c r="M48" s="17">
        <f t="shared" si="99"/>
        <v>0</v>
      </c>
      <c r="N48" s="17">
        <f t="shared" si="99"/>
        <v>1203.8823206123668</v>
      </c>
      <c r="O48" s="17">
        <f t="shared" si="99"/>
        <v>0</v>
      </c>
      <c r="P48" s="17">
        <f t="shared" si="99"/>
        <v>0</v>
      </c>
      <c r="Q48" s="17">
        <f t="shared" si="99"/>
        <v>1203.8823206123668</v>
      </c>
      <c r="R48" s="17">
        <f t="shared" si="99"/>
        <v>0</v>
      </c>
      <c r="S48" s="17">
        <f t="shared" si="99"/>
        <v>0</v>
      </c>
      <c r="T48" s="17">
        <f t="shared" si="99"/>
        <v>0</v>
      </c>
      <c r="U48" s="17">
        <f t="shared" si="99"/>
        <v>0</v>
      </c>
      <c r="V48" s="17">
        <f t="shared" si="99"/>
        <v>0</v>
      </c>
      <c r="W48" s="17">
        <f t="shared" si="99"/>
        <v>192.862145</v>
      </c>
      <c r="X48" s="17">
        <f t="shared" si="99"/>
        <v>194.13134165833335</v>
      </c>
      <c r="Y48" s="17">
        <f t="shared" si="99"/>
        <v>238.71920884092825</v>
      </c>
      <c r="Z48" s="17">
        <f t="shared" si="99"/>
        <v>347.79327950484668</v>
      </c>
      <c r="AA48" s="17">
        <f t="shared" si="99"/>
        <v>251.40199999999999</v>
      </c>
      <c r="AB48" s="17">
        <f t="shared" si="99"/>
        <v>325.00180323903902</v>
      </c>
      <c r="AC48" s="17">
        <f t="shared" si="99"/>
        <v>336.95589621014761</v>
      </c>
      <c r="AD48" s="17">
        <f t="shared" si="99"/>
        <v>1019.939250051076</v>
      </c>
      <c r="AE48" s="17">
        <f t="shared" si="99"/>
        <v>1203.8823206123668</v>
      </c>
    </row>
    <row r="49" spans="1:45" collapsed="1" x14ac:dyDescent="0.25">
      <c r="W49" s="47"/>
      <c r="X49" s="47"/>
      <c r="Y49" s="47"/>
      <c r="Z49" s="47"/>
      <c r="AA49" s="47"/>
      <c r="AB49" s="47"/>
      <c r="AC49" s="47"/>
      <c r="AD49" s="47"/>
    </row>
    <row r="50" spans="1:45" ht="21" hidden="1" customHeight="1" outlineLevel="1" x14ac:dyDescent="0.25">
      <c r="A50" s="332" t="s">
        <v>49</v>
      </c>
      <c r="B50" s="332"/>
      <c r="C50" s="332"/>
      <c r="D50" s="332"/>
      <c r="E50" s="332"/>
      <c r="F50" s="332"/>
      <c r="G50" s="332"/>
      <c r="H50" s="332"/>
      <c r="I50" s="332"/>
      <c r="J50" s="332"/>
      <c r="K50" s="332"/>
      <c r="L50" s="332"/>
      <c r="M50" s="332"/>
      <c r="N50" s="332"/>
      <c r="O50" s="332"/>
      <c r="P50" s="332"/>
      <c r="Q50" s="332"/>
      <c r="R50" s="332"/>
      <c r="S50" s="332"/>
      <c r="T50" s="332"/>
      <c r="U50" s="332"/>
      <c r="V50" s="332"/>
      <c r="W50" s="332"/>
      <c r="X50" s="332"/>
      <c r="Y50" s="332"/>
      <c r="Z50" s="332"/>
      <c r="AA50" s="332"/>
      <c r="AB50" s="332"/>
      <c r="AC50" s="332"/>
      <c r="AD50" s="332"/>
    </row>
    <row r="51" spans="1:45" ht="18.75" hidden="1" customHeight="1" outlineLevel="1" x14ac:dyDescent="0.25">
      <c r="A51" s="332" t="s">
        <v>50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  <c r="L51" s="332"/>
      <c r="M51" s="332"/>
      <c r="N51" s="332"/>
      <c r="O51" s="332"/>
      <c r="P51" s="332"/>
      <c r="Q51" s="332"/>
      <c r="R51" s="332"/>
      <c r="S51" s="332"/>
      <c r="T51" s="332"/>
      <c r="U51" s="332"/>
      <c r="V51" s="332"/>
      <c r="W51" s="332"/>
      <c r="X51" s="332"/>
      <c r="Y51" s="332"/>
      <c r="Z51" s="332"/>
      <c r="AA51" s="332"/>
      <c r="AB51" s="332"/>
      <c r="AC51" s="332"/>
      <c r="AD51" s="332"/>
    </row>
    <row r="52" spans="1:45" ht="48.75" hidden="1" customHeight="1" outlineLevel="1" x14ac:dyDescent="0.25">
      <c r="A52" s="339" t="s">
        <v>67</v>
      </c>
      <c r="B52" s="339"/>
      <c r="C52" s="339"/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39"/>
      <c r="Z52" s="339"/>
      <c r="AA52" s="339"/>
      <c r="AB52" s="339"/>
      <c r="AC52" s="339"/>
      <c r="AD52" s="339"/>
    </row>
    <row r="53" spans="1:45" ht="17.25" hidden="1" customHeight="1" outlineLevel="1" x14ac:dyDescent="0.25">
      <c r="A53" s="334" t="s">
        <v>68</v>
      </c>
      <c r="B53" s="334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  <c r="R53" s="334"/>
      <c r="S53" s="334"/>
      <c r="T53" s="334"/>
      <c r="U53" s="334"/>
      <c r="V53" s="334"/>
      <c r="W53" s="334"/>
      <c r="X53" s="334"/>
      <c r="Y53" s="334"/>
      <c r="Z53" s="334"/>
      <c r="AA53" s="334"/>
      <c r="AB53" s="334"/>
      <c r="AC53" s="334"/>
      <c r="AD53" s="334"/>
    </row>
    <row r="54" spans="1:45" ht="18" hidden="1" customHeight="1" outlineLevel="1" x14ac:dyDescent="0.25">
      <c r="A54" s="339" t="s">
        <v>69</v>
      </c>
      <c r="B54" s="339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  <c r="S54" s="339"/>
      <c r="T54" s="339"/>
      <c r="U54" s="339"/>
      <c r="V54" s="339"/>
      <c r="W54" s="339"/>
      <c r="X54" s="339"/>
      <c r="Y54" s="339"/>
      <c r="Z54" s="339"/>
      <c r="AA54" s="339"/>
      <c r="AB54" s="339"/>
      <c r="AC54" s="339"/>
      <c r="AD54" s="339"/>
    </row>
    <row r="55" spans="1:45" ht="16.5" hidden="1" customHeight="1" outlineLevel="1" x14ac:dyDescent="0.25">
      <c r="A55" s="334" t="s">
        <v>70</v>
      </c>
      <c r="B55" s="334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4"/>
      <c r="Q55" s="334"/>
      <c r="R55" s="334"/>
      <c r="S55" s="334"/>
      <c r="T55" s="334"/>
      <c r="U55" s="334"/>
      <c r="V55" s="334"/>
      <c r="W55" s="334"/>
      <c r="X55" s="334"/>
      <c r="Y55" s="334"/>
      <c r="Z55" s="334"/>
      <c r="AA55" s="334"/>
      <c r="AB55" s="334"/>
      <c r="AC55" s="334"/>
      <c r="AD55" s="334"/>
    </row>
    <row r="56" spans="1:45" ht="17.25" customHeight="1" x14ac:dyDescent="0.25">
      <c r="A56" s="147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210"/>
      <c r="AC56" s="182"/>
      <c r="AD56" s="147"/>
    </row>
    <row r="57" spans="1:45" ht="31.5" outlineLevel="1" x14ac:dyDescent="0.25">
      <c r="B57" s="314" t="s">
        <v>342</v>
      </c>
      <c r="C57" s="314"/>
      <c r="D57" s="314"/>
      <c r="E57" s="314"/>
      <c r="F57" s="314"/>
      <c r="G57" s="314"/>
      <c r="I57" s="314"/>
      <c r="J57" s="314"/>
      <c r="K57" s="151"/>
      <c r="L57" s="1" t="s">
        <v>343</v>
      </c>
      <c r="M57" s="151"/>
      <c r="N57" s="151"/>
      <c r="O57" s="151"/>
      <c r="Q57" s="34"/>
      <c r="R57" s="34"/>
      <c r="S57" s="34"/>
      <c r="U57" s="34"/>
      <c r="V57" s="34"/>
      <c r="W57" s="34"/>
      <c r="X57" s="34"/>
      <c r="AS57" s="132"/>
    </row>
    <row r="58" spans="1:45" outlineLevel="1" x14ac:dyDescent="0.25"/>
    <row r="59" spans="1:45" x14ac:dyDescent="0.25">
      <c r="W59" s="35"/>
      <c r="X59" s="35"/>
      <c r="Y59" s="35"/>
      <c r="Z59" s="35"/>
      <c r="AA59" s="35"/>
      <c r="AB59" s="35"/>
      <c r="AC59" s="35"/>
      <c r="AD59" s="35"/>
      <c r="AE59" s="35"/>
    </row>
  </sheetData>
  <mergeCells count="29">
    <mergeCell ref="A55:AD55"/>
    <mergeCell ref="A50:AD50"/>
    <mergeCell ref="A51:AD51"/>
    <mergeCell ref="A52:AD52"/>
    <mergeCell ref="A53:AD53"/>
    <mergeCell ref="A54:AD54"/>
    <mergeCell ref="G10:H11"/>
    <mergeCell ref="I10:R10"/>
    <mergeCell ref="S10:V10"/>
    <mergeCell ref="W10:AE10"/>
    <mergeCell ref="I11:M11"/>
    <mergeCell ref="N11:R11"/>
    <mergeCell ref="S11:T11"/>
    <mergeCell ref="U11:V11"/>
    <mergeCell ref="W11:X11"/>
    <mergeCell ref="Y11:Z11"/>
    <mergeCell ref="AD11:AD12"/>
    <mergeCell ref="AE11:AE12"/>
    <mergeCell ref="AA11:AB11"/>
    <mergeCell ref="A10:A12"/>
    <mergeCell ref="B10:B12"/>
    <mergeCell ref="C10:C12"/>
    <mergeCell ref="D10:D12"/>
    <mergeCell ref="E10:F11"/>
    <mergeCell ref="A5:W5"/>
    <mergeCell ref="A9:AD9"/>
    <mergeCell ref="A4:W4"/>
    <mergeCell ref="A7:W7"/>
    <mergeCell ref="A8:W8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B44:B47" xr:uid="{00000000-0002-0000-0100-000000000000}">
      <formula1>900</formula1>
    </dataValidation>
  </dataValidations>
  <pageMargins left="0.43307086614173229" right="0.27559055118110237" top="0.47244094488188981" bottom="0.47244094488188981" header="0.31496062992125984" footer="0.31496062992125984"/>
  <pageSetup paperSize="9" scale="37" firstPageNumber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BW67"/>
  <sheetViews>
    <sheetView zoomScale="55" zoomScaleNormal="55" workbookViewId="0">
      <selection activeCell="A5" sqref="A5:L5"/>
    </sheetView>
  </sheetViews>
  <sheetFormatPr defaultColWidth="9" defaultRowHeight="15.75" outlineLevelRow="1" outlineLevelCol="1" x14ac:dyDescent="0.25"/>
  <cols>
    <col min="1" max="1" width="9.5" style="1" bestFit="1" customWidth="1"/>
    <col min="2" max="2" width="49.75" style="1" customWidth="1"/>
    <col min="3" max="3" width="13.875" style="1" customWidth="1"/>
    <col min="4" max="4" width="11.5" style="1" customWidth="1"/>
    <col min="5" max="5" width="11.5" style="1" customWidth="1" outlineLevel="1"/>
    <col min="6" max="6" width="9" style="1" customWidth="1"/>
    <col min="7" max="7" width="7.375" style="1" bestFit="1" customWidth="1"/>
    <col min="8" max="11" width="5" style="1" customWidth="1"/>
    <col min="12" max="12" width="8" style="1" bestFit="1" customWidth="1"/>
    <col min="13" max="13" width="9.25" style="1" customWidth="1" outlineLevel="1"/>
    <col min="14" max="14" width="8.125" style="1" customWidth="1" outlineLevel="1"/>
    <col min="15" max="18" width="5" style="1" customWidth="1" outlineLevel="1"/>
    <col min="19" max="19" width="8.125" style="1" customWidth="1" outlineLevel="1"/>
    <col min="20" max="20" width="9.125" style="1" customWidth="1"/>
    <col min="21" max="21" width="8.25" style="1" customWidth="1"/>
    <col min="22" max="25" width="5" style="1" customWidth="1"/>
    <col min="26" max="26" width="8.625" style="1" bestFit="1" customWidth="1"/>
    <col min="27" max="27" width="9" style="1" customWidth="1" outlineLevel="1"/>
    <col min="28" max="28" width="7.375" style="1" customWidth="1" outlineLevel="1"/>
    <col min="29" max="32" width="5" style="1" customWidth="1" outlineLevel="1"/>
    <col min="33" max="33" width="7.5" style="1" customWidth="1" outlineLevel="1"/>
    <col min="34" max="34" width="9.375" style="1" customWidth="1" outlineLevel="1"/>
    <col min="35" max="35" width="7.5" style="1" customWidth="1" outlineLevel="1"/>
    <col min="36" max="39" width="5" style="1" customWidth="1" outlineLevel="1"/>
    <col min="40" max="40" width="7.5" style="1" customWidth="1" outlineLevel="1"/>
    <col min="41" max="41" width="10" style="1" customWidth="1" outlineLevel="1"/>
    <col min="42" max="47" width="7.5" style="1" customWidth="1" outlineLevel="1"/>
    <col min="48" max="48" width="9.25" style="1" customWidth="1" outlineLevel="1"/>
    <col min="49" max="49" width="7.5" style="1" customWidth="1" outlineLevel="1"/>
    <col min="50" max="53" width="5.75" style="1" customWidth="1" outlineLevel="1"/>
    <col min="54" max="54" width="7.5" style="1" customWidth="1" outlineLevel="1"/>
    <col min="55" max="55" width="11.125" style="1" bestFit="1" customWidth="1"/>
    <col min="56" max="56" width="8.75" style="1" bestFit="1" customWidth="1"/>
    <col min="57" max="60" width="5" style="1" customWidth="1"/>
    <col min="61" max="61" width="10.5" style="1" customWidth="1"/>
    <col min="62" max="63" width="9.125" style="1" customWidth="1" outlineLevel="1"/>
    <col min="64" max="67" width="5" style="1" customWidth="1" outlineLevel="1"/>
    <col min="68" max="68" width="9.625" style="1" customWidth="1" outlineLevel="1"/>
    <col min="69" max="69" width="5.5" style="1" bestFit="1" customWidth="1"/>
    <col min="70" max="71" width="5" style="1" bestFit="1" customWidth="1"/>
    <col min="72" max="72" width="3.125" style="1" customWidth="1"/>
    <col min="73" max="73" width="13.5" style="1" customWidth="1"/>
    <col min="74" max="82" width="5" style="1" bestFit="1" customWidth="1"/>
    <col min="83" max="83" width="9" style="1" bestFit="1"/>
    <col min="84" max="16384" width="9" style="1"/>
  </cols>
  <sheetData>
    <row r="1" spans="1:75" ht="22.5" x14ac:dyDescent="0.25">
      <c r="BI1" s="2" t="s">
        <v>0</v>
      </c>
    </row>
    <row r="2" spans="1:75" ht="22.5" x14ac:dyDescent="0.3">
      <c r="BI2" s="3" t="s">
        <v>1</v>
      </c>
    </row>
    <row r="3" spans="1:75" ht="18.75" x14ac:dyDescent="0.3">
      <c r="BI3" s="3"/>
    </row>
    <row r="4" spans="1:75" ht="18.75" x14ac:dyDescent="0.25">
      <c r="A4" s="340" t="s">
        <v>71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121"/>
      <c r="AI4" s="121"/>
      <c r="AJ4" s="121"/>
      <c r="AK4" s="121"/>
      <c r="AL4" s="121"/>
      <c r="AM4" s="121"/>
      <c r="AN4" s="121"/>
      <c r="AO4" s="218"/>
      <c r="AP4" s="218"/>
      <c r="AQ4" s="218"/>
      <c r="AR4" s="218"/>
      <c r="AS4" s="218"/>
      <c r="AT4" s="218"/>
      <c r="AU4" s="218"/>
      <c r="AV4" s="184"/>
      <c r="AW4" s="184"/>
      <c r="AX4" s="184"/>
      <c r="AY4" s="184"/>
      <c r="AZ4" s="184"/>
      <c r="BA4" s="184"/>
      <c r="BB4" s="184"/>
    </row>
    <row r="5" spans="1:75" ht="18.75" x14ac:dyDescent="0.25">
      <c r="A5" s="341" t="s">
        <v>72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122"/>
      <c r="AI5" s="122"/>
      <c r="AJ5" s="122"/>
      <c r="AK5" s="122"/>
      <c r="AL5" s="122"/>
      <c r="AM5" s="122"/>
      <c r="AN5" s="122"/>
      <c r="AO5" s="219"/>
      <c r="AP5" s="219"/>
      <c r="AQ5" s="219"/>
      <c r="AR5" s="219"/>
      <c r="AS5" s="219"/>
      <c r="AT5" s="219"/>
      <c r="AU5" s="219"/>
      <c r="AV5" s="185"/>
      <c r="AW5" s="185"/>
      <c r="AX5" s="185"/>
      <c r="AY5" s="185"/>
      <c r="AZ5" s="185"/>
      <c r="BA5" s="185"/>
      <c r="BB5" s="185"/>
      <c r="BC5" s="49"/>
      <c r="BD5" s="49"/>
      <c r="BE5" s="49"/>
      <c r="BF5" s="49"/>
      <c r="BG5" s="49"/>
      <c r="BH5" s="49"/>
      <c r="BI5" s="49"/>
    </row>
    <row r="6" spans="1:75" x14ac:dyDescent="0.25">
      <c r="A6" s="49"/>
      <c r="B6" s="49"/>
      <c r="C6" s="49"/>
      <c r="D6" s="49"/>
      <c r="E6" s="49"/>
      <c r="F6" s="173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122"/>
      <c r="AI6" s="122"/>
      <c r="AJ6" s="122"/>
      <c r="AK6" s="122"/>
      <c r="AL6" s="122"/>
      <c r="AM6" s="122"/>
      <c r="AN6" s="122"/>
      <c r="AO6" s="219"/>
      <c r="AP6" s="219"/>
      <c r="AQ6" s="219"/>
      <c r="AR6" s="219"/>
      <c r="AS6" s="219"/>
      <c r="AT6" s="219"/>
      <c r="AU6" s="219"/>
      <c r="AV6" s="185"/>
      <c r="AW6" s="185"/>
      <c r="AX6" s="185"/>
      <c r="AY6" s="185"/>
      <c r="AZ6" s="185"/>
      <c r="BA6" s="185"/>
      <c r="BB6" s="185"/>
      <c r="BC6" s="49"/>
      <c r="BD6" s="49"/>
      <c r="BE6" s="49"/>
      <c r="BF6" s="49"/>
      <c r="BG6" s="49"/>
      <c r="BH6" s="49"/>
      <c r="BI6" s="49"/>
    </row>
    <row r="7" spans="1:75" ht="18.75" x14ac:dyDescent="0.25">
      <c r="A7" s="317" t="s">
        <v>4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15"/>
      <c r="AI7" s="115"/>
      <c r="AJ7" s="115"/>
      <c r="AK7" s="115"/>
      <c r="AL7" s="115"/>
      <c r="AM7" s="115"/>
      <c r="AN7" s="115"/>
      <c r="AO7" s="212"/>
      <c r="AP7" s="212"/>
      <c r="AQ7" s="212"/>
      <c r="AR7" s="212"/>
      <c r="AS7" s="212"/>
      <c r="AT7" s="212"/>
      <c r="AU7" s="212"/>
      <c r="AV7" s="178"/>
      <c r="AW7" s="178"/>
      <c r="AX7" s="178"/>
      <c r="AY7" s="178"/>
      <c r="AZ7" s="178"/>
      <c r="BA7" s="178"/>
      <c r="BB7" s="17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</row>
    <row r="8" spans="1:75" x14ac:dyDescent="0.25">
      <c r="A8" s="318" t="s">
        <v>73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116"/>
      <c r="AI8" s="116"/>
      <c r="AJ8" s="116"/>
      <c r="AK8" s="116"/>
      <c r="AL8" s="116"/>
      <c r="AM8" s="116"/>
      <c r="AN8" s="116"/>
      <c r="AO8" s="213"/>
      <c r="AP8" s="213"/>
      <c r="AQ8" s="213"/>
      <c r="AR8" s="213"/>
      <c r="AS8" s="213"/>
      <c r="AT8" s="213"/>
      <c r="AU8" s="213"/>
      <c r="AV8" s="179"/>
      <c r="AW8" s="179"/>
      <c r="AX8" s="179"/>
      <c r="AY8" s="179"/>
      <c r="AZ8" s="179"/>
      <c r="BA8" s="179"/>
      <c r="BB8" s="179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</row>
    <row r="9" spans="1:75" ht="10.5" customHeight="1" x14ac:dyDescent="0.25">
      <c r="A9" s="342"/>
      <c r="B9" s="342"/>
      <c r="C9" s="342"/>
      <c r="D9" s="342"/>
      <c r="E9" s="342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  <c r="AA9" s="343"/>
      <c r="AB9" s="343"/>
      <c r="AC9" s="343"/>
      <c r="AD9" s="343"/>
      <c r="AE9" s="343"/>
      <c r="AF9" s="343"/>
      <c r="AG9" s="343"/>
      <c r="AH9" s="343"/>
      <c r="AI9" s="343"/>
      <c r="AJ9" s="343"/>
      <c r="AK9" s="343"/>
      <c r="AL9" s="343"/>
      <c r="AM9" s="343"/>
      <c r="AN9" s="343"/>
      <c r="AO9" s="343"/>
      <c r="AP9" s="343"/>
      <c r="AQ9" s="343"/>
      <c r="AR9" s="343"/>
      <c r="AS9" s="343"/>
      <c r="AT9" s="343"/>
      <c r="AU9" s="343"/>
      <c r="AV9" s="343"/>
      <c r="AW9" s="343"/>
      <c r="AX9" s="343"/>
      <c r="AY9" s="343"/>
      <c r="AZ9" s="343"/>
      <c r="BA9" s="343"/>
      <c r="BB9" s="343"/>
      <c r="BC9" s="343"/>
      <c r="BD9" s="343"/>
      <c r="BE9" s="343"/>
      <c r="BF9" s="343"/>
      <c r="BG9" s="343"/>
      <c r="BH9" s="343"/>
      <c r="BI9" s="343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</row>
    <row r="10" spans="1:75" ht="31.5" customHeight="1" x14ac:dyDescent="0.25">
      <c r="A10" s="347" t="s">
        <v>6</v>
      </c>
      <c r="B10" s="347" t="s">
        <v>53</v>
      </c>
      <c r="C10" s="347" t="s">
        <v>8</v>
      </c>
      <c r="D10" s="350" t="s">
        <v>74</v>
      </c>
      <c r="E10" s="350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1"/>
      <c r="S10" s="351"/>
      <c r="T10" s="351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1"/>
      <c r="AF10" s="351"/>
      <c r="AG10" s="351"/>
      <c r="AH10" s="351"/>
      <c r="AI10" s="351"/>
      <c r="AJ10" s="351"/>
      <c r="AK10" s="351"/>
      <c r="AL10" s="351"/>
      <c r="AM10" s="351"/>
      <c r="AN10" s="351"/>
      <c r="AO10" s="352"/>
      <c r="AP10" s="352"/>
      <c r="AQ10" s="352"/>
      <c r="AR10" s="352"/>
      <c r="AS10" s="352"/>
      <c r="AT10" s="352"/>
      <c r="AU10" s="352"/>
      <c r="AV10" s="352"/>
      <c r="AW10" s="352"/>
      <c r="AX10" s="352"/>
      <c r="AY10" s="352"/>
      <c r="AZ10" s="352"/>
      <c r="BA10" s="352"/>
      <c r="BB10" s="352"/>
      <c r="BC10" s="351"/>
      <c r="BD10" s="351"/>
      <c r="BE10" s="351"/>
      <c r="BF10" s="351"/>
      <c r="BG10" s="351"/>
      <c r="BH10" s="351"/>
      <c r="BI10" s="351"/>
      <c r="BJ10" s="351"/>
      <c r="BK10" s="351"/>
      <c r="BL10" s="351"/>
      <c r="BM10" s="351"/>
      <c r="BN10" s="351"/>
      <c r="BO10" s="351"/>
      <c r="BP10" s="351"/>
      <c r="BQ10" s="52"/>
      <c r="BR10" s="52"/>
      <c r="BS10" s="52"/>
      <c r="BT10" s="52"/>
    </row>
    <row r="11" spans="1:75" ht="44.25" customHeight="1" x14ac:dyDescent="0.25">
      <c r="A11" s="349"/>
      <c r="B11" s="349"/>
      <c r="C11" s="349"/>
      <c r="D11" s="350"/>
      <c r="E11" s="350"/>
      <c r="F11" s="344" t="s">
        <v>75</v>
      </c>
      <c r="G11" s="34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6"/>
      <c r="T11" s="344" t="s">
        <v>58</v>
      </c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6"/>
      <c r="AH11" s="353" t="s">
        <v>274</v>
      </c>
      <c r="AI11" s="354"/>
      <c r="AJ11" s="354"/>
      <c r="AK11" s="354"/>
      <c r="AL11" s="354"/>
      <c r="AM11" s="354"/>
      <c r="AN11" s="354"/>
      <c r="AO11" s="354"/>
      <c r="AP11" s="354"/>
      <c r="AQ11" s="354"/>
      <c r="AR11" s="354"/>
      <c r="AS11" s="354"/>
      <c r="AT11" s="354"/>
      <c r="AU11" s="357"/>
      <c r="AV11" s="353" t="s">
        <v>302</v>
      </c>
      <c r="AW11" s="354"/>
      <c r="AX11" s="354"/>
      <c r="AY11" s="354"/>
      <c r="AZ11" s="354"/>
      <c r="BA11" s="354"/>
      <c r="BB11" s="354"/>
      <c r="BC11" s="350" t="s">
        <v>76</v>
      </c>
      <c r="BD11" s="350"/>
      <c r="BE11" s="350"/>
      <c r="BF11" s="350"/>
      <c r="BG11" s="350"/>
      <c r="BH11" s="350"/>
      <c r="BI11" s="350"/>
      <c r="BJ11" s="350"/>
      <c r="BK11" s="350"/>
      <c r="BL11" s="350"/>
      <c r="BM11" s="350"/>
      <c r="BN11" s="350"/>
      <c r="BO11" s="350"/>
      <c r="BP11" s="350"/>
    </row>
    <row r="12" spans="1:75" ht="55.5" customHeight="1" x14ac:dyDescent="0.25">
      <c r="A12" s="349"/>
      <c r="B12" s="349"/>
      <c r="C12" s="349"/>
      <c r="D12" s="350"/>
      <c r="E12" s="350"/>
      <c r="F12" s="344" t="s">
        <v>14</v>
      </c>
      <c r="G12" s="345"/>
      <c r="H12" s="345"/>
      <c r="I12" s="345"/>
      <c r="J12" s="345"/>
      <c r="K12" s="345"/>
      <c r="L12" s="346"/>
      <c r="M12" s="344" t="s">
        <v>15</v>
      </c>
      <c r="N12" s="345"/>
      <c r="O12" s="345"/>
      <c r="P12" s="345"/>
      <c r="Q12" s="345"/>
      <c r="R12" s="345"/>
      <c r="S12" s="345"/>
      <c r="T12" s="344" t="s">
        <v>14</v>
      </c>
      <c r="U12" s="345"/>
      <c r="V12" s="345"/>
      <c r="W12" s="345"/>
      <c r="X12" s="345"/>
      <c r="Y12" s="345"/>
      <c r="Z12" s="346"/>
      <c r="AA12" s="344" t="s">
        <v>15</v>
      </c>
      <c r="AB12" s="345"/>
      <c r="AC12" s="345"/>
      <c r="AD12" s="345"/>
      <c r="AE12" s="345"/>
      <c r="AF12" s="345"/>
      <c r="AG12" s="345"/>
      <c r="AH12" s="344" t="s">
        <v>14</v>
      </c>
      <c r="AI12" s="345"/>
      <c r="AJ12" s="345"/>
      <c r="AK12" s="345"/>
      <c r="AL12" s="345"/>
      <c r="AM12" s="345"/>
      <c r="AN12" s="346"/>
      <c r="AO12" s="344" t="s">
        <v>15</v>
      </c>
      <c r="AP12" s="345"/>
      <c r="AQ12" s="345"/>
      <c r="AR12" s="345"/>
      <c r="AS12" s="345"/>
      <c r="AT12" s="345"/>
      <c r="AU12" s="345"/>
      <c r="AV12" s="344" t="s">
        <v>14</v>
      </c>
      <c r="AW12" s="345"/>
      <c r="AX12" s="345"/>
      <c r="AY12" s="345"/>
      <c r="AZ12" s="345"/>
      <c r="BA12" s="345"/>
      <c r="BB12" s="346"/>
      <c r="BC12" s="344" t="s">
        <v>14</v>
      </c>
      <c r="BD12" s="345"/>
      <c r="BE12" s="345"/>
      <c r="BF12" s="345"/>
      <c r="BG12" s="345"/>
      <c r="BH12" s="345"/>
      <c r="BI12" s="346"/>
      <c r="BJ12" s="351" t="s">
        <v>15</v>
      </c>
      <c r="BK12" s="351"/>
      <c r="BL12" s="351"/>
      <c r="BM12" s="351"/>
      <c r="BN12" s="351"/>
      <c r="BO12" s="351"/>
      <c r="BP12" s="351"/>
    </row>
    <row r="13" spans="1:75" ht="52.5" customHeight="1" x14ac:dyDescent="0.25">
      <c r="A13" s="349"/>
      <c r="B13" s="349"/>
      <c r="C13" s="349"/>
      <c r="D13" s="347" t="s">
        <v>22</v>
      </c>
      <c r="E13" s="347" t="s">
        <v>15</v>
      </c>
      <c r="F13" s="51" t="s">
        <v>77</v>
      </c>
      <c r="G13" s="344" t="s">
        <v>78</v>
      </c>
      <c r="H13" s="345"/>
      <c r="I13" s="345"/>
      <c r="J13" s="345"/>
      <c r="K13" s="345"/>
      <c r="L13" s="346"/>
      <c r="M13" s="51" t="s">
        <v>77</v>
      </c>
      <c r="N13" s="344" t="s">
        <v>78</v>
      </c>
      <c r="O13" s="345"/>
      <c r="P13" s="345"/>
      <c r="Q13" s="345"/>
      <c r="R13" s="345"/>
      <c r="S13" s="346"/>
      <c r="T13" s="51" t="s">
        <v>77</v>
      </c>
      <c r="U13" s="344" t="s">
        <v>78</v>
      </c>
      <c r="V13" s="345"/>
      <c r="W13" s="345"/>
      <c r="X13" s="345"/>
      <c r="Y13" s="345"/>
      <c r="Z13" s="346"/>
      <c r="AA13" s="51" t="s">
        <v>77</v>
      </c>
      <c r="AB13" s="344" t="s">
        <v>78</v>
      </c>
      <c r="AC13" s="345"/>
      <c r="AD13" s="345"/>
      <c r="AE13" s="345"/>
      <c r="AF13" s="345"/>
      <c r="AG13" s="346"/>
      <c r="AH13" s="120" t="s">
        <v>77</v>
      </c>
      <c r="AI13" s="344" t="s">
        <v>78</v>
      </c>
      <c r="AJ13" s="345"/>
      <c r="AK13" s="345"/>
      <c r="AL13" s="345"/>
      <c r="AM13" s="345"/>
      <c r="AN13" s="346"/>
      <c r="AO13" s="217" t="s">
        <v>77</v>
      </c>
      <c r="AP13" s="344" t="s">
        <v>78</v>
      </c>
      <c r="AQ13" s="345"/>
      <c r="AR13" s="345"/>
      <c r="AS13" s="345"/>
      <c r="AT13" s="345"/>
      <c r="AU13" s="346"/>
      <c r="AV13" s="186" t="s">
        <v>77</v>
      </c>
      <c r="AW13" s="344" t="s">
        <v>78</v>
      </c>
      <c r="AX13" s="345"/>
      <c r="AY13" s="345"/>
      <c r="AZ13" s="345"/>
      <c r="BA13" s="345"/>
      <c r="BB13" s="346"/>
      <c r="BC13" s="51" t="s">
        <v>77</v>
      </c>
      <c r="BD13" s="344" t="s">
        <v>78</v>
      </c>
      <c r="BE13" s="345"/>
      <c r="BF13" s="345"/>
      <c r="BG13" s="345"/>
      <c r="BH13" s="345"/>
      <c r="BI13" s="346"/>
      <c r="BJ13" s="51" t="s">
        <v>77</v>
      </c>
      <c r="BK13" s="344" t="s">
        <v>78</v>
      </c>
      <c r="BL13" s="345"/>
      <c r="BM13" s="345"/>
      <c r="BN13" s="345"/>
      <c r="BO13" s="345"/>
      <c r="BP13" s="346"/>
    </row>
    <row r="14" spans="1:75" ht="66" customHeight="1" x14ac:dyDescent="0.25">
      <c r="A14" s="348"/>
      <c r="B14" s="348"/>
      <c r="C14" s="348"/>
      <c r="D14" s="348"/>
      <c r="E14" s="348"/>
      <c r="F14" s="12" t="s">
        <v>79</v>
      </c>
      <c r="G14" s="12" t="s">
        <v>79</v>
      </c>
      <c r="H14" s="54" t="s">
        <v>80</v>
      </c>
      <c r="I14" s="54" t="s">
        <v>81</v>
      </c>
      <c r="J14" s="54" t="s">
        <v>82</v>
      </c>
      <c r="K14" s="54" t="s">
        <v>83</v>
      </c>
      <c r="L14" s="54" t="s">
        <v>84</v>
      </c>
      <c r="M14" s="12" t="s">
        <v>79</v>
      </c>
      <c r="N14" s="12" t="s">
        <v>79</v>
      </c>
      <c r="O14" s="54" t="s">
        <v>80</v>
      </c>
      <c r="P14" s="54" t="s">
        <v>81</v>
      </c>
      <c r="Q14" s="54" t="s">
        <v>82</v>
      </c>
      <c r="R14" s="54" t="s">
        <v>83</v>
      </c>
      <c r="S14" s="54" t="s">
        <v>84</v>
      </c>
      <c r="T14" s="12" t="s">
        <v>79</v>
      </c>
      <c r="U14" s="12" t="s">
        <v>79</v>
      </c>
      <c r="V14" s="54" t="s">
        <v>80</v>
      </c>
      <c r="W14" s="54" t="s">
        <v>81</v>
      </c>
      <c r="X14" s="54" t="s">
        <v>82</v>
      </c>
      <c r="Y14" s="54" t="s">
        <v>83</v>
      </c>
      <c r="Z14" s="54" t="s">
        <v>84</v>
      </c>
      <c r="AA14" s="12" t="s">
        <v>79</v>
      </c>
      <c r="AB14" s="12" t="s">
        <v>79</v>
      </c>
      <c r="AC14" s="54" t="s">
        <v>80</v>
      </c>
      <c r="AD14" s="54" t="s">
        <v>81</v>
      </c>
      <c r="AE14" s="54" t="s">
        <v>82</v>
      </c>
      <c r="AF14" s="54" t="s">
        <v>83</v>
      </c>
      <c r="AG14" s="54" t="s">
        <v>84</v>
      </c>
      <c r="AH14" s="118" t="s">
        <v>79</v>
      </c>
      <c r="AI14" s="118" t="s">
        <v>79</v>
      </c>
      <c r="AJ14" s="54" t="s">
        <v>80</v>
      </c>
      <c r="AK14" s="54" t="s">
        <v>81</v>
      </c>
      <c r="AL14" s="54" t="s">
        <v>82</v>
      </c>
      <c r="AM14" s="54" t="s">
        <v>83</v>
      </c>
      <c r="AN14" s="54" t="s">
        <v>84</v>
      </c>
      <c r="AO14" s="215" t="s">
        <v>79</v>
      </c>
      <c r="AP14" s="215" t="s">
        <v>79</v>
      </c>
      <c r="AQ14" s="54" t="s">
        <v>80</v>
      </c>
      <c r="AR14" s="54" t="s">
        <v>81</v>
      </c>
      <c r="AS14" s="54" t="s">
        <v>82</v>
      </c>
      <c r="AT14" s="54" t="s">
        <v>83</v>
      </c>
      <c r="AU14" s="54" t="s">
        <v>84</v>
      </c>
      <c r="AV14" s="180" t="s">
        <v>79</v>
      </c>
      <c r="AW14" s="180" t="s">
        <v>79</v>
      </c>
      <c r="AX14" s="54" t="s">
        <v>80</v>
      </c>
      <c r="AY14" s="54" t="s">
        <v>81</v>
      </c>
      <c r="AZ14" s="54" t="s">
        <v>82</v>
      </c>
      <c r="BA14" s="54" t="s">
        <v>83</v>
      </c>
      <c r="BB14" s="54" t="s">
        <v>84</v>
      </c>
      <c r="BC14" s="12" t="s">
        <v>79</v>
      </c>
      <c r="BD14" s="12" t="s">
        <v>79</v>
      </c>
      <c r="BE14" s="54" t="s">
        <v>80</v>
      </c>
      <c r="BF14" s="54" t="s">
        <v>81</v>
      </c>
      <c r="BG14" s="54" t="s">
        <v>82</v>
      </c>
      <c r="BH14" s="54" t="s">
        <v>83</v>
      </c>
      <c r="BI14" s="54" t="s">
        <v>84</v>
      </c>
      <c r="BJ14" s="12" t="s">
        <v>79</v>
      </c>
      <c r="BK14" s="12" t="s">
        <v>79</v>
      </c>
      <c r="BL14" s="54" t="s">
        <v>80</v>
      </c>
      <c r="BM14" s="54" t="s">
        <v>81</v>
      </c>
      <c r="BN14" s="54" t="s">
        <v>82</v>
      </c>
      <c r="BO14" s="54" t="s">
        <v>83</v>
      </c>
      <c r="BP14" s="54" t="s">
        <v>84</v>
      </c>
    </row>
    <row r="15" spans="1:75" x14ac:dyDescent="0.25">
      <c r="A15" s="127">
        <f>COLUMN(A1)</f>
        <v>1</v>
      </c>
      <c r="B15" s="127">
        <f t="shared" ref="B15:BM15" si="0">COLUMN(B1)</f>
        <v>2</v>
      </c>
      <c r="C15" s="127">
        <f t="shared" si="0"/>
        <v>3</v>
      </c>
      <c r="D15" s="127">
        <f t="shared" si="0"/>
        <v>4</v>
      </c>
      <c r="E15" s="127">
        <f t="shared" si="0"/>
        <v>5</v>
      </c>
      <c r="F15" s="127">
        <f t="shared" si="0"/>
        <v>6</v>
      </c>
      <c r="G15" s="127">
        <f t="shared" si="0"/>
        <v>7</v>
      </c>
      <c r="H15" s="127">
        <f t="shared" si="0"/>
        <v>8</v>
      </c>
      <c r="I15" s="127">
        <f t="shared" si="0"/>
        <v>9</v>
      </c>
      <c r="J15" s="127">
        <f t="shared" si="0"/>
        <v>10</v>
      </c>
      <c r="K15" s="127">
        <f t="shared" si="0"/>
        <v>11</v>
      </c>
      <c r="L15" s="127">
        <f t="shared" si="0"/>
        <v>12</v>
      </c>
      <c r="M15" s="127">
        <f t="shared" si="0"/>
        <v>13</v>
      </c>
      <c r="N15" s="127">
        <f t="shared" si="0"/>
        <v>14</v>
      </c>
      <c r="O15" s="127">
        <f t="shared" si="0"/>
        <v>15</v>
      </c>
      <c r="P15" s="127">
        <f t="shared" si="0"/>
        <v>16</v>
      </c>
      <c r="Q15" s="127">
        <f t="shared" si="0"/>
        <v>17</v>
      </c>
      <c r="R15" s="127">
        <f t="shared" si="0"/>
        <v>18</v>
      </c>
      <c r="S15" s="127">
        <f t="shared" si="0"/>
        <v>19</v>
      </c>
      <c r="T15" s="127">
        <f t="shared" si="0"/>
        <v>20</v>
      </c>
      <c r="U15" s="127">
        <f t="shared" si="0"/>
        <v>21</v>
      </c>
      <c r="V15" s="127">
        <f t="shared" si="0"/>
        <v>22</v>
      </c>
      <c r="W15" s="127">
        <f t="shared" si="0"/>
        <v>23</v>
      </c>
      <c r="X15" s="127">
        <f t="shared" si="0"/>
        <v>24</v>
      </c>
      <c r="Y15" s="127">
        <f t="shared" si="0"/>
        <v>25</v>
      </c>
      <c r="Z15" s="127">
        <f t="shared" si="0"/>
        <v>26</v>
      </c>
      <c r="AA15" s="127">
        <f t="shared" si="0"/>
        <v>27</v>
      </c>
      <c r="AB15" s="127">
        <f t="shared" si="0"/>
        <v>28</v>
      </c>
      <c r="AC15" s="127">
        <f t="shared" si="0"/>
        <v>29</v>
      </c>
      <c r="AD15" s="127">
        <f t="shared" si="0"/>
        <v>30</v>
      </c>
      <c r="AE15" s="127">
        <f t="shared" si="0"/>
        <v>31</v>
      </c>
      <c r="AF15" s="127">
        <f t="shared" si="0"/>
        <v>32</v>
      </c>
      <c r="AG15" s="127">
        <f t="shared" si="0"/>
        <v>33</v>
      </c>
      <c r="AH15" s="127">
        <f t="shared" si="0"/>
        <v>34</v>
      </c>
      <c r="AI15" s="127">
        <f t="shared" si="0"/>
        <v>35</v>
      </c>
      <c r="AJ15" s="127">
        <f t="shared" si="0"/>
        <v>36</v>
      </c>
      <c r="AK15" s="127">
        <f t="shared" si="0"/>
        <v>37</v>
      </c>
      <c r="AL15" s="127">
        <f t="shared" si="0"/>
        <v>38</v>
      </c>
      <c r="AM15" s="127">
        <f t="shared" si="0"/>
        <v>39</v>
      </c>
      <c r="AN15" s="127">
        <f t="shared" si="0"/>
        <v>40</v>
      </c>
      <c r="AO15" s="127">
        <f t="shared" ref="AO15:AU15" si="1">COLUMN(AO1)</f>
        <v>41</v>
      </c>
      <c r="AP15" s="127">
        <f t="shared" si="1"/>
        <v>42</v>
      </c>
      <c r="AQ15" s="127">
        <f t="shared" si="1"/>
        <v>43</v>
      </c>
      <c r="AR15" s="127">
        <f t="shared" si="1"/>
        <v>44</v>
      </c>
      <c r="AS15" s="127">
        <f t="shared" si="1"/>
        <v>45</v>
      </c>
      <c r="AT15" s="127">
        <f t="shared" si="1"/>
        <v>46</v>
      </c>
      <c r="AU15" s="127">
        <f t="shared" si="1"/>
        <v>47</v>
      </c>
      <c r="AV15" s="127">
        <f t="shared" ref="AV15:BB15" si="2">COLUMN(AV1)</f>
        <v>48</v>
      </c>
      <c r="AW15" s="127">
        <f t="shared" si="2"/>
        <v>49</v>
      </c>
      <c r="AX15" s="127">
        <f t="shared" si="2"/>
        <v>50</v>
      </c>
      <c r="AY15" s="127">
        <f t="shared" si="2"/>
        <v>51</v>
      </c>
      <c r="AZ15" s="127">
        <f t="shared" si="2"/>
        <v>52</v>
      </c>
      <c r="BA15" s="127">
        <f t="shared" si="2"/>
        <v>53</v>
      </c>
      <c r="BB15" s="127">
        <f t="shared" si="2"/>
        <v>54</v>
      </c>
      <c r="BC15" s="127">
        <f t="shared" si="0"/>
        <v>55</v>
      </c>
      <c r="BD15" s="127">
        <f t="shared" si="0"/>
        <v>56</v>
      </c>
      <c r="BE15" s="127">
        <f t="shared" si="0"/>
        <v>57</v>
      </c>
      <c r="BF15" s="127">
        <f t="shared" si="0"/>
        <v>58</v>
      </c>
      <c r="BG15" s="127">
        <f t="shared" si="0"/>
        <v>59</v>
      </c>
      <c r="BH15" s="127">
        <f t="shared" si="0"/>
        <v>60</v>
      </c>
      <c r="BI15" s="127">
        <f t="shared" si="0"/>
        <v>61</v>
      </c>
      <c r="BJ15" s="127">
        <f t="shared" si="0"/>
        <v>62</v>
      </c>
      <c r="BK15" s="127">
        <f t="shared" si="0"/>
        <v>63</v>
      </c>
      <c r="BL15" s="127">
        <f t="shared" si="0"/>
        <v>64</v>
      </c>
      <c r="BM15" s="127">
        <f t="shared" si="0"/>
        <v>65</v>
      </c>
      <c r="BN15" s="127">
        <f t="shared" ref="BN15:BP15" si="3">COLUMN(BN1)</f>
        <v>66</v>
      </c>
      <c r="BO15" s="127">
        <f t="shared" si="3"/>
        <v>67</v>
      </c>
      <c r="BP15" s="127">
        <f t="shared" si="3"/>
        <v>68</v>
      </c>
    </row>
    <row r="16" spans="1:75" s="41" customFormat="1" ht="18" customHeight="1" x14ac:dyDescent="0.25">
      <c r="A16" s="55">
        <f>'Приложение 1'!A14</f>
        <v>1</v>
      </c>
      <c r="B16" s="56" t="str">
        <f>'Приложение 1'!B14</f>
        <v>Приобретение ИТ-имущества</v>
      </c>
      <c r="C16" s="55"/>
      <c r="D16" s="57">
        <f>D17+D18+SUM(D26:D33)</f>
        <v>77.884952416666678</v>
      </c>
      <c r="E16" s="57">
        <f t="shared" ref="E16" si="4">E17+E18+SUM(E26:E33)</f>
        <v>146.04217445500001</v>
      </c>
      <c r="F16" s="57">
        <f t="shared" ref="F16" si="5">F17+F18+SUM(F26:F33)</f>
        <v>6.08286661</v>
      </c>
      <c r="G16" s="57">
        <f>G17+G18+SUM(G26:G33)</f>
        <v>69.693740000000005</v>
      </c>
      <c r="H16" s="57"/>
      <c r="I16" s="57"/>
      <c r="J16" s="57"/>
      <c r="K16" s="57"/>
      <c r="L16" s="57">
        <f t="shared" ref="L16:N16" si="6">L17+L18+SUM(L26:L33)</f>
        <v>69.693740000000005</v>
      </c>
      <c r="M16" s="57">
        <f t="shared" si="6"/>
        <v>34.340916666666672</v>
      </c>
      <c r="N16" s="57">
        <f t="shared" si="6"/>
        <v>46.075442197713336</v>
      </c>
      <c r="O16" s="57"/>
      <c r="P16" s="57"/>
      <c r="Q16" s="57"/>
      <c r="R16" s="57"/>
      <c r="S16" s="57">
        <f t="shared" ref="S16:U16" si="7">S17+S18+SUM(S26:S33)</f>
        <v>46.075442197713336</v>
      </c>
      <c r="T16" s="57">
        <f t="shared" si="7"/>
        <v>0</v>
      </c>
      <c r="U16" s="57">
        <f t="shared" si="7"/>
        <v>0</v>
      </c>
      <c r="V16" s="57"/>
      <c r="W16" s="57"/>
      <c r="X16" s="57"/>
      <c r="Y16" s="57"/>
      <c r="Z16" s="57">
        <f t="shared" ref="Z16:AB16" si="8">Z17+Z18+SUM(Z26:Z33)</f>
        <v>0</v>
      </c>
      <c r="AA16" s="57">
        <f t="shared" si="8"/>
        <v>0</v>
      </c>
      <c r="AB16" s="57">
        <f t="shared" si="8"/>
        <v>44.451721605000003</v>
      </c>
      <c r="AC16" s="57"/>
      <c r="AD16" s="57"/>
      <c r="AE16" s="57"/>
      <c r="AF16" s="57"/>
      <c r="AG16" s="57">
        <f t="shared" ref="AG16:AI16" si="9">AG17+AG18+SUM(AG26:AG33)</f>
        <v>44.451721605000003</v>
      </c>
      <c r="AH16" s="57">
        <f t="shared" si="9"/>
        <v>0</v>
      </c>
      <c r="AI16" s="57">
        <f t="shared" si="9"/>
        <v>0</v>
      </c>
      <c r="AJ16" s="57"/>
      <c r="AK16" s="57"/>
      <c r="AL16" s="57"/>
      <c r="AM16" s="57"/>
      <c r="AN16" s="57">
        <f t="shared" ref="AN16:AP16" si="10">AN17+AN18+SUM(AN26:AN33)</f>
        <v>0</v>
      </c>
      <c r="AO16" s="57">
        <f t="shared" si="10"/>
        <v>0</v>
      </c>
      <c r="AP16" s="57">
        <f t="shared" si="10"/>
        <v>15.315537123333334</v>
      </c>
      <c r="AQ16" s="57"/>
      <c r="AR16" s="57"/>
      <c r="AS16" s="57"/>
      <c r="AT16" s="57"/>
      <c r="AU16" s="57">
        <f t="shared" ref="AU16:AW16" si="11">AU17+AU18+SUM(AU26:AU33)</f>
        <v>15.315537123333334</v>
      </c>
      <c r="AV16" s="57">
        <f t="shared" si="11"/>
        <v>0</v>
      </c>
      <c r="AW16" s="57">
        <f t="shared" si="11"/>
        <v>8.1912124166666676</v>
      </c>
      <c r="AX16" s="57"/>
      <c r="AY16" s="57"/>
      <c r="AZ16" s="57"/>
      <c r="BA16" s="57"/>
      <c r="BB16" s="57">
        <f t="shared" ref="BB16:BD16" si="12">BB17+BB18+SUM(BB26:BB33)</f>
        <v>8.1912124166666676</v>
      </c>
      <c r="BC16" s="57">
        <f t="shared" si="12"/>
        <v>6.08286661</v>
      </c>
      <c r="BD16" s="57">
        <f t="shared" si="12"/>
        <v>77.884952416666678</v>
      </c>
      <c r="BE16" s="57"/>
      <c r="BF16" s="57"/>
      <c r="BG16" s="57"/>
      <c r="BH16" s="57"/>
      <c r="BI16" s="57">
        <f t="shared" ref="BI16:BK16" si="13">BI17+BI18+SUM(BI26:BI33)</f>
        <v>77.884952416666678</v>
      </c>
      <c r="BJ16" s="57">
        <f t="shared" si="13"/>
        <v>34.340916666666672</v>
      </c>
      <c r="BK16" s="57">
        <f t="shared" si="13"/>
        <v>114.03391334271336</v>
      </c>
      <c r="BL16" s="57"/>
      <c r="BM16" s="57"/>
      <c r="BN16" s="57"/>
      <c r="BO16" s="57"/>
      <c r="BP16" s="57">
        <f>BP17+BP18+SUM(BP26:BP33)</f>
        <v>114.03391334271336</v>
      </c>
    </row>
    <row r="17" spans="1:68" ht="18" customHeight="1" x14ac:dyDescent="0.25">
      <c r="A17" s="59" t="str">
        <f>'Приложение 1'!A15</f>
        <v>1.1.</v>
      </c>
      <c r="B17" s="60" t="str">
        <f>'Приложение 1'!B15</f>
        <v>МФУ А3</v>
      </c>
      <c r="C17" s="59" t="str">
        <f>'Приложение 1'!C15</f>
        <v>O_D08</v>
      </c>
      <c r="D17" s="61">
        <f>'Приложение 2'!I15</f>
        <v>1.6527250000000002</v>
      </c>
      <c r="E17" s="61">
        <f>'Приложение 2'!N15</f>
        <v>1.1692444399999999</v>
      </c>
      <c r="F17" s="62"/>
      <c r="G17" s="61">
        <f>'Приложение 2'!W15</f>
        <v>1.6527250000000002</v>
      </c>
      <c r="H17" s="62"/>
      <c r="I17" s="62"/>
      <c r="J17" s="62"/>
      <c r="K17" s="62"/>
      <c r="L17" s="61">
        <f t="shared" ref="L17" si="14">G17</f>
        <v>1.6527250000000002</v>
      </c>
      <c r="M17" s="62"/>
      <c r="N17" s="61">
        <f>'Приложение 2'!X15</f>
        <v>1.1692444399999999</v>
      </c>
      <c r="O17" s="62"/>
      <c r="P17" s="62"/>
      <c r="Q17" s="62"/>
      <c r="R17" s="62"/>
      <c r="S17" s="61">
        <f t="shared" ref="S17" si="15">N17</f>
        <v>1.1692444399999999</v>
      </c>
      <c r="T17" s="62"/>
      <c r="U17" s="61">
        <f>'Приложение 2'!Y15</f>
        <v>0</v>
      </c>
      <c r="V17" s="62"/>
      <c r="W17" s="62"/>
      <c r="X17" s="62"/>
      <c r="Y17" s="62"/>
      <c r="Z17" s="61">
        <f t="shared" ref="Z17" si="16">U17</f>
        <v>0</v>
      </c>
      <c r="AA17" s="62"/>
      <c r="AB17" s="61">
        <f>'Приложение 2'!Z15</f>
        <v>0</v>
      </c>
      <c r="AC17" s="62"/>
      <c r="AD17" s="62"/>
      <c r="AE17" s="62"/>
      <c r="AF17" s="62"/>
      <c r="AG17" s="61">
        <f t="shared" ref="AG17" si="17">AB17</f>
        <v>0</v>
      </c>
      <c r="AH17" s="62"/>
      <c r="AI17" s="61">
        <f>'Приложение 2'!AA15</f>
        <v>0</v>
      </c>
      <c r="AJ17" s="62"/>
      <c r="AK17" s="62"/>
      <c r="AL17" s="62"/>
      <c r="AM17" s="62"/>
      <c r="AN17" s="61">
        <f t="shared" ref="AN17" si="18">AI17</f>
        <v>0</v>
      </c>
      <c r="AO17" s="62"/>
      <c r="AP17" s="61">
        <f>'Приложение 2'!AB15</f>
        <v>0</v>
      </c>
      <c r="AQ17" s="62"/>
      <c r="AR17" s="62"/>
      <c r="AS17" s="62"/>
      <c r="AT17" s="62"/>
      <c r="AU17" s="61">
        <f t="shared" ref="AU17" si="19">AP17</f>
        <v>0</v>
      </c>
      <c r="AV17" s="62"/>
      <c r="AW17" s="61">
        <f>'Приложение 2'!AC15</f>
        <v>0</v>
      </c>
      <c r="AX17" s="62"/>
      <c r="AY17" s="62"/>
      <c r="AZ17" s="62"/>
      <c r="BA17" s="62"/>
      <c r="BB17" s="61">
        <f t="shared" ref="BB17" si="20">AW17</f>
        <v>0</v>
      </c>
      <c r="BC17" s="61">
        <f>T17+F17+AH17+AV17</f>
        <v>0</v>
      </c>
      <c r="BD17" s="61">
        <f>U17+G17+AI17+AW17</f>
        <v>1.6527250000000002</v>
      </c>
      <c r="BE17" s="62"/>
      <c r="BF17" s="62"/>
      <c r="BG17" s="62"/>
      <c r="BH17" s="62"/>
      <c r="BI17" s="61">
        <f t="shared" ref="BI17" si="21">BD17</f>
        <v>1.6527250000000002</v>
      </c>
      <c r="BJ17" s="61">
        <f>AA17+M17+AO17+AV17</f>
        <v>0</v>
      </c>
      <c r="BK17" s="61">
        <f>AB17+N17+AP17+AW17</f>
        <v>1.1692444399999999</v>
      </c>
      <c r="BL17" s="62"/>
      <c r="BM17" s="62"/>
      <c r="BN17" s="62"/>
      <c r="BO17" s="62"/>
      <c r="BP17" s="61">
        <f t="shared" ref="BP17" si="22">BK17</f>
        <v>1.1692444399999999</v>
      </c>
    </row>
    <row r="18" spans="1:68" ht="36" customHeight="1" x14ac:dyDescent="0.25">
      <c r="A18" s="59" t="str">
        <f>'Приложение 1'!A16</f>
        <v>1.2.</v>
      </c>
      <c r="B18" s="60" t="str">
        <f>'Приложение 1'!B16</f>
        <v>Обеспечение мероприятий по информационной безопасности</v>
      </c>
      <c r="C18" s="59" t="s">
        <v>295</v>
      </c>
      <c r="D18" s="61">
        <f>SUM(D19:D25)</f>
        <v>68.041015000000002</v>
      </c>
      <c r="E18" s="61">
        <f>SUM(E19:E25)</f>
        <v>61.446185829999997</v>
      </c>
      <c r="F18" s="61">
        <f>SUM(F19:F25)</f>
        <v>6.08286661</v>
      </c>
      <c r="G18" s="61">
        <f>SUM(G19:G25)</f>
        <v>68.041015000000002</v>
      </c>
      <c r="H18" s="62"/>
      <c r="I18" s="62"/>
      <c r="J18" s="302"/>
      <c r="K18" s="302"/>
      <c r="L18" s="154">
        <f>SUM(L19:L25)</f>
        <v>68.041015000000002</v>
      </c>
      <c r="M18" s="154">
        <f>SUM(M19:M25)</f>
        <v>34.340916666666672</v>
      </c>
      <c r="N18" s="154">
        <f>SUM(N19:N25)</f>
        <v>29.437924717713337</v>
      </c>
      <c r="O18" s="302"/>
      <c r="P18" s="302"/>
      <c r="Q18" s="302"/>
      <c r="R18" s="302"/>
      <c r="S18" s="154">
        <f>SUM(S19:S25)</f>
        <v>29.437924717713337</v>
      </c>
      <c r="T18" s="302"/>
      <c r="U18" s="154">
        <f>SUM(U19:U25)</f>
        <v>0</v>
      </c>
      <c r="V18" s="302"/>
      <c r="W18" s="302"/>
      <c r="X18" s="302"/>
      <c r="Y18" s="302"/>
      <c r="Z18" s="154">
        <f>SUM(Z19:Z25)</f>
        <v>0</v>
      </c>
      <c r="AA18" s="302"/>
      <c r="AB18" s="154">
        <f>SUM(AB19:AB25)</f>
        <v>0</v>
      </c>
      <c r="AC18" s="302"/>
      <c r="AD18" s="302"/>
      <c r="AE18" s="302"/>
      <c r="AF18" s="302"/>
      <c r="AG18" s="154">
        <f>SUM(AG19:AG25)</f>
        <v>0</v>
      </c>
      <c r="AH18" s="302"/>
      <c r="AI18" s="154">
        <f>SUM(AI19:AI25)</f>
        <v>0</v>
      </c>
      <c r="AJ18" s="302"/>
      <c r="AK18" s="302"/>
      <c r="AL18" s="302"/>
      <c r="AM18" s="302"/>
      <c r="AN18" s="154">
        <f>SUM(AN19:AN25)</f>
        <v>0</v>
      </c>
      <c r="AO18" s="302"/>
      <c r="AP18" s="154">
        <f>SUM(AP19:AP25)</f>
        <v>0</v>
      </c>
      <c r="AQ18" s="302"/>
      <c r="AR18" s="302"/>
      <c r="AS18" s="302"/>
      <c r="AT18" s="302"/>
      <c r="AU18" s="154">
        <f>SUM(AU19:AU25)</f>
        <v>0</v>
      </c>
      <c r="AV18" s="302"/>
      <c r="AW18" s="154">
        <f>SUM(AW19:AW25)</f>
        <v>0</v>
      </c>
      <c r="AX18" s="302"/>
      <c r="AY18" s="302"/>
      <c r="AZ18" s="302"/>
      <c r="BA18" s="302"/>
      <c r="BB18" s="154">
        <f>SUM(BB19:BB25)</f>
        <v>0</v>
      </c>
      <c r="BC18" s="154">
        <f>SUM(BC19:BC25)</f>
        <v>6.08286661</v>
      </c>
      <c r="BD18" s="154">
        <f>SUM(BD19:BD25)</f>
        <v>68.041015000000002</v>
      </c>
      <c r="BE18" s="302"/>
      <c r="BF18" s="302"/>
      <c r="BG18" s="302"/>
      <c r="BH18" s="302"/>
      <c r="BI18" s="154">
        <f>SUM(BI19:BI25)</f>
        <v>68.041015000000002</v>
      </c>
      <c r="BJ18" s="154">
        <f>SUM(BJ19:BJ25)</f>
        <v>34.340916666666672</v>
      </c>
      <c r="BK18" s="154">
        <f>SUM(BK19:BK25)</f>
        <v>29.437924717713337</v>
      </c>
      <c r="BL18" s="302"/>
      <c r="BM18" s="302"/>
      <c r="BN18" s="302"/>
      <c r="BO18" s="302"/>
      <c r="BP18" s="154">
        <f>SUM(BP19:BP25)</f>
        <v>29.437924717713337</v>
      </c>
    </row>
    <row r="19" spans="1:68" ht="18" customHeight="1" outlineLevel="1" x14ac:dyDescent="0.25">
      <c r="A19" s="59">
        <f>'Приложение 1'!A17</f>
        <v>0</v>
      </c>
      <c r="B19" s="60" t="str">
        <f>'Приложение 1'!B17</f>
        <v>Код безопасности</v>
      </c>
      <c r="C19" s="59"/>
      <c r="D19" s="61">
        <f>'Приложение 2'!I17</f>
        <v>0</v>
      </c>
      <c r="E19" s="61">
        <f>'Приложение 2'!N17</f>
        <v>0</v>
      </c>
      <c r="F19" s="62"/>
      <c r="G19" s="61">
        <f>'Приложение 2'!W17</f>
        <v>0</v>
      </c>
      <c r="H19" s="62"/>
      <c r="I19" s="62"/>
      <c r="J19" s="302"/>
      <c r="K19" s="302"/>
      <c r="L19" s="154">
        <f t="shared" ref="L19:L25" si="23">G19</f>
        <v>0</v>
      </c>
      <c r="M19" s="302"/>
      <c r="N19" s="154">
        <f>'Приложение 2'!X17</f>
        <v>0</v>
      </c>
      <c r="O19" s="302"/>
      <c r="P19" s="302"/>
      <c r="Q19" s="302"/>
      <c r="R19" s="302"/>
      <c r="S19" s="154">
        <f t="shared" ref="S19:S25" si="24">N19</f>
        <v>0</v>
      </c>
      <c r="T19" s="302"/>
      <c r="U19" s="154">
        <f>'Приложение 2'!Y17</f>
        <v>0</v>
      </c>
      <c r="V19" s="302"/>
      <c r="W19" s="302"/>
      <c r="X19" s="302"/>
      <c r="Y19" s="302"/>
      <c r="Z19" s="154">
        <f t="shared" ref="Z19:Z26" si="25">U19</f>
        <v>0</v>
      </c>
      <c r="AA19" s="302"/>
      <c r="AB19" s="154">
        <f>'Приложение 2'!Z17</f>
        <v>0</v>
      </c>
      <c r="AC19" s="302"/>
      <c r="AD19" s="302"/>
      <c r="AE19" s="302"/>
      <c r="AF19" s="302"/>
      <c r="AG19" s="154">
        <f t="shared" ref="AG19:AG25" si="26">AB19</f>
        <v>0</v>
      </c>
      <c r="AH19" s="302"/>
      <c r="AI19" s="154">
        <f>'Приложение 2'!AA17</f>
        <v>0</v>
      </c>
      <c r="AJ19" s="302"/>
      <c r="AK19" s="302"/>
      <c r="AL19" s="302"/>
      <c r="AM19" s="302"/>
      <c r="AN19" s="154">
        <f t="shared" ref="AN19:AN25" si="27">AI19</f>
        <v>0</v>
      </c>
      <c r="AO19" s="302"/>
      <c r="AP19" s="154">
        <f>'Приложение 2'!AB17</f>
        <v>0</v>
      </c>
      <c r="AQ19" s="302"/>
      <c r="AR19" s="302"/>
      <c r="AS19" s="302"/>
      <c r="AT19" s="302"/>
      <c r="AU19" s="154">
        <f t="shared" ref="AU19:AU26" si="28">AP19</f>
        <v>0</v>
      </c>
      <c r="AV19" s="302"/>
      <c r="AW19" s="154">
        <f>'Приложение 2'!AC17</f>
        <v>0</v>
      </c>
      <c r="AX19" s="302"/>
      <c r="AY19" s="302"/>
      <c r="AZ19" s="302"/>
      <c r="BA19" s="302"/>
      <c r="BB19" s="154">
        <f t="shared" ref="BB19:BB25" si="29">AW19</f>
        <v>0</v>
      </c>
      <c r="BC19" s="154">
        <f>T19+F19+AH19+AV19</f>
        <v>0</v>
      </c>
      <c r="BD19" s="154">
        <f>U19+G19+AI19+AW19</f>
        <v>0</v>
      </c>
      <c r="BE19" s="302"/>
      <c r="BF19" s="302"/>
      <c r="BG19" s="302"/>
      <c r="BH19" s="302"/>
      <c r="BI19" s="154">
        <f t="shared" ref="BI19:BI25" si="30">BD19</f>
        <v>0</v>
      </c>
      <c r="BJ19" s="154">
        <f>AA19+M19+AO19+AV19</f>
        <v>0</v>
      </c>
      <c r="BK19" s="154">
        <f>AB19+N19+AP19+AW19</f>
        <v>0</v>
      </c>
      <c r="BL19" s="302"/>
      <c r="BM19" s="302"/>
      <c r="BN19" s="302"/>
      <c r="BO19" s="302"/>
      <c r="BP19" s="154">
        <f t="shared" ref="BP19:BP25" si="31">BK19</f>
        <v>0</v>
      </c>
    </row>
    <row r="20" spans="1:68" ht="18" customHeight="1" outlineLevel="1" x14ac:dyDescent="0.25">
      <c r="A20" s="59">
        <f>'Приложение 1'!A18</f>
        <v>0</v>
      </c>
      <c r="B20" s="60" t="str">
        <f>'Приложение 1'!B18</f>
        <v>Позитив Технолоджис</v>
      </c>
      <c r="C20" s="59"/>
      <c r="D20" s="61">
        <f>'Приложение 2'!I18</f>
        <v>42.784739999999999</v>
      </c>
      <c r="E20" s="61">
        <f>'Приложение 2'!N18</f>
        <v>37.406999999999996</v>
      </c>
      <c r="F20" s="250">
        <f>6.08286661</f>
        <v>6.08286661</v>
      </c>
      <c r="G20" s="250">
        <v>42.784739999999999</v>
      </c>
      <c r="H20" s="62"/>
      <c r="I20" s="62"/>
      <c r="J20" s="302"/>
      <c r="K20" s="302"/>
      <c r="L20" s="154">
        <f t="shared" si="23"/>
        <v>42.784739999999999</v>
      </c>
      <c r="M20" s="154">
        <f>AVERAGE(32.357,32.568,32.45)*1.058</f>
        <v>34.340916666666672</v>
      </c>
      <c r="N20" s="154">
        <f>AVERAGE(5.05,5.13333333,5.125)*1.058</f>
        <v>5.3987388877133338</v>
      </c>
      <c r="O20" s="302"/>
      <c r="P20" s="302"/>
      <c r="Q20" s="302"/>
      <c r="R20" s="302"/>
      <c r="S20" s="154">
        <f t="shared" si="24"/>
        <v>5.3987388877133338</v>
      </c>
      <c r="T20" s="302"/>
      <c r="U20" s="154">
        <f>'Приложение 2'!Y18</f>
        <v>0</v>
      </c>
      <c r="V20" s="302"/>
      <c r="W20" s="302"/>
      <c r="X20" s="302"/>
      <c r="Y20" s="302"/>
      <c r="Z20" s="154">
        <f t="shared" si="25"/>
        <v>0</v>
      </c>
      <c r="AA20" s="302"/>
      <c r="AB20" s="154">
        <f>'Приложение 2'!Z18</f>
        <v>0</v>
      </c>
      <c r="AC20" s="302"/>
      <c r="AD20" s="302"/>
      <c r="AE20" s="302"/>
      <c r="AF20" s="302"/>
      <c r="AG20" s="154">
        <f t="shared" si="26"/>
        <v>0</v>
      </c>
      <c r="AH20" s="302"/>
      <c r="AI20" s="154">
        <f>'Приложение 2'!AA18</f>
        <v>0</v>
      </c>
      <c r="AJ20" s="302"/>
      <c r="AK20" s="302"/>
      <c r="AL20" s="302"/>
      <c r="AM20" s="302"/>
      <c r="AN20" s="154">
        <f t="shared" si="27"/>
        <v>0</v>
      </c>
      <c r="AO20" s="302"/>
      <c r="AP20" s="154">
        <f>'Приложение 2'!AB18</f>
        <v>0</v>
      </c>
      <c r="AQ20" s="302"/>
      <c r="AR20" s="302"/>
      <c r="AS20" s="302"/>
      <c r="AT20" s="302"/>
      <c r="AU20" s="154">
        <f t="shared" si="28"/>
        <v>0</v>
      </c>
      <c r="AV20" s="302"/>
      <c r="AW20" s="154">
        <f>'Приложение 2'!AC18</f>
        <v>0</v>
      </c>
      <c r="AX20" s="302"/>
      <c r="AY20" s="302"/>
      <c r="AZ20" s="302"/>
      <c r="BA20" s="302"/>
      <c r="BB20" s="154">
        <f t="shared" si="29"/>
        <v>0</v>
      </c>
      <c r="BC20" s="154">
        <f t="shared" ref="BC20:BC35" si="32">T20+F20+AH20+AV20</f>
        <v>6.08286661</v>
      </c>
      <c r="BD20" s="154">
        <f t="shared" ref="BD20:BD35" si="33">U20+G20+AI20+AW20</f>
        <v>42.784739999999999</v>
      </c>
      <c r="BE20" s="302"/>
      <c r="BF20" s="302"/>
      <c r="BG20" s="302"/>
      <c r="BH20" s="302"/>
      <c r="BI20" s="154">
        <f t="shared" si="30"/>
        <v>42.784739999999999</v>
      </c>
      <c r="BJ20" s="154">
        <f>AA20+M20+AO20+AV20</f>
        <v>34.340916666666672</v>
      </c>
      <c r="BK20" s="154">
        <f t="shared" ref="BK20:BK35" si="34">AB20+N20+AP20+AW20</f>
        <v>5.3987388877133338</v>
      </c>
      <c r="BL20" s="302"/>
      <c r="BM20" s="302"/>
      <c r="BN20" s="302"/>
      <c r="BO20" s="302"/>
      <c r="BP20" s="154">
        <f t="shared" si="31"/>
        <v>5.3987388877133338</v>
      </c>
    </row>
    <row r="21" spans="1:68" ht="18" customHeight="1" outlineLevel="1" x14ac:dyDescent="0.25">
      <c r="A21" s="59">
        <f>'Приложение 1'!A19</f>
        <v>0</v>
      </c>
      <c r="B21" s="60" t="str">
        <f>'Приложение 1'!B19</f>
        <v>Usergate</v>
      </c>
      <c r="C21" s="59"/>
      <c r="D21" s="61">
        <f>'Приложение 2'!I19</f>
        <v>0</v>
      </c>
      <c r="E21" s="61">
        <f>'Приложение 2'!N19</f>
        <v>0</v>
      </c>
      <c r="F21" s="62"/>
      <c r="G21" s="61">
        <f>'Приложение 2'!W19</f>
        <v>0</v>
      </c>
      <c r="H21" s="62"/>
      <c r="I21" s="62"/>
      <c r="J21" s="302"/>
      <c r="K21" s="302"/>
      <c r="L21" s="154">
        <f t="shared" si="23"/>
        <v>0</v>
      </c>
      <c r="M21" s="154"/>
      <c r="N21" s="154">
        <f>'Приложение 2'!X19</f>
        <v>0</v>
      </c>
      <c r="O21" s="302"/>
      <c r="P21" s="302"/>
      <c r="Q21" s="302"/>
      <c r="R21" s="302"/>
      <c r="S21" s="154">
        <f t="shared" si="24"/>
        <v>0</v>
      </c>
      <c r="T21" s="302"/>
      <c r="U21" s="154">
        <f>'Приложение 2'!Y19</f>
        <v>0</v>
      </c>
      <c r="V21" s="302"/>
      <c r="W21" s="302"/>
      <c r="X21" s="302"/>
      <c r="Y21" s="302"/>
      <c r="Z21" s="154">
        <f t="shared" si="25"/>
        <v>0</v>
      </c>
      <c r="AA21" s="302"/>
      <c r="AB21" s="154">
        <f>'Приложение 2'!Z19</f>
        <v>0</v>
      </c>
      <c r="AC21" s="302"/>
      <c r="AD21" s="302"/>
      <c r="AE21" s="302"/>
      <c r="AF21" s="302"/>
      <c r="AG21" s="154">
        <f t="shared" si="26"/>
        <v>0</v>
      </c>
      <c r="AH21" s="302"/>
      <c r="AI21" s="154">
        <f>'Приложение 2'!AA19</f>
        <v>0</v>
      </c>
      <c r="AJ21" s="302"/>
      <c r="AK21" s="302"/>
      <c r="AL21" s="302"/>
      <c r="AM21" s="302"/>
      <c r="AN21" s="154">
        <f t="shared" si="27"/>
        <v>0</v>
      </c>
      <c r="AO21" s="302"/>
      <c r="AP21" s="154">
        <f>'Приложение 2'!AB19</f>
        <v>0</v>
      </c>
      <c r="AQ21" s="302"/>
      <c r="AR21" s="302"/>
      <c r="AS21" s="302"/>
      <c r="AT21" s="302"/>
      <c r="AU21" s="154">
        <f t="shared" si="28"/>
        <v>0</v>
      </c>
      <c r="AV21" s="302"/>
      <c r="AW21" s="154">
        <f>'Приложение 2'!AC19</f>
        <v>0</v>
      </c>
      <c r="AX21" s="302"/>
      <c r="AY21" s="302"/>
      <c r="AZ21" s="302"/>
      <c r="BA21" s="302"/>
      <c r="BB21" s="154">
        <f t="shared" si="29"/>
        <v>0</v>
      </c>
      <c r="BC21" s="154">
        <f t="shared" si="32"/>
        <v>0</v>
      </c>
      <c r="BD21" s="154">
        <f t="shared" si="33"/>
        <v>0</v>
      </c>
      <c r="BE21" s="302"/>
      <c r="BF21" s="302"/>
      <c r="BG21" s="302"/>
      <c r="BH21" s="302"/>
      <c r="BI21" s="154">
        <f t="shared" si="30"/>
        <v>0</v>
      </c>
      <c r="BJ21" s="154">
        <f t="shared" ref="BJ21:BJ35" si="35">AA21+M21+AO21+AV21</f>
        <v>0</v>
      </c>
      <c r="BK21" s="154">
        <f t="shared" si="34"/>
        <v>0</v>
      </c>
      <c r="BL21" s="302"/>
      <c r="BM21" s="302"/>
      <c r="BN21" s="302"/>
      <c r="BO21" s="302"/>
      <c r="BP21" s="154">
        <f t="shared" si="31"/>
        <v>0</v>
      </c>
    </row>
    <row r="22" spans="1:68" ht="18" customHeight="1" outlineLevel="1" x14ac:dyDescent="0.25">
      <c r="A22" s="59">
        <f>'Приложение 1'!A20</f>
        <v>0</v>
      </c>
      <c r="B22" s="60" t="str">
        <f>'Приложение 1'!B20</f>
        <v>Внедрение сетевого оборудования UG и КБ</v>
      </c>
      <c r="C22" s="59"/>
      <c r="D22" s="61">
        <f>'Приложение 2'!I20</f>
        <v>0</v>
      </c>
      <c r="E22" s="61">
        <f>'Приложение 2'!N20</f>
        <v>0</v>
      </c>
      <c r="F22" s="62"/>
      <c r="G22" s="61">
        <f>'Приложение 2'!W20</f>
        <v>0</v>
      </c>
      <c r="H22" s="62"/>
      <c r="I22" s="62"/>
      <c r="J22" s="302"/>
      <c r="K22" s="302"/>
      <c r="L22" s="154">
        <f t="shared" si="23"/>
        <v>0</v>
      </c>
      <c r="M22" s="302"/>
      <c r="N22" s="154">
        <f>'Приложение 2'!X20</f>
        <v>0</v>
      </c>
      <c r="O22" s="302"/>
      <c r="P22" s="302"/>
      <c r="Q22" s="302"/>
      <c r="R22" s="302"/>
      <c r="S22" s="154">
        <f t="shared" si="24"/>
        <v>0</v>
      </c>
      <c r="T22" s="302"/>
      <c r="U22" s="154">
        <f>'Приложение 2'!Y20</f>
        <v>0</v>
      </c>
      <c r="V22" s="302"/>
      <c r="W22" s="302"/>
      <c r="X22" s="302"/>
      <c r="Y22" s="302"/>
      <c r="Z22" s="154">
        <f t="shared" si="25"/>
        <v>0</v>
      </c>
      <c r="AA22" s="302"/>
      <c r="AB22" s="154">
        <f>'Приложение 2'!Z20</f>
        <v>0</v>
      </c>
      <c r="AC22" s="302"/>
      <c r="AD22" s="302"/>
      <c r="AE22" s="302"/>
      <c r="AF22" s="302"/>
      <c r="AG22" s="154">
        <f t="shared" si="26"/>
        <v>0</v>
      </c>
      <c r="AH22" s="302"/>
      <c r="AI22" s="154">
        <f>'Приложение 2'!AA20</f>
        <v>0</v>
      </c>
      <c r="AJ22" s="302"/>
      <c r="AK22" s="302"/>
      <c r="AL22" s="302"/>
      <c r="AM22" s="302"/>
      <c r="AN22" s="154">
        <f t="shared" si="27"/>
        <v>0</v>
      </c>
      <c r="AO22" s="302"/>
      <c r="AP22" s="154">
        <f>'Приложение 2'!AB20</f>
        <v>0</v>
      </c>
      <c r="AQ22" s="302"/>
      <c r="AR22" s="302"/>
      <c r="AS22" s="302"/>
      <c r="AT22" s="302"/>
      <c r="AU22" s="154">
        <f t="shared" si="28"/>
        <v>0</v>
      </c>
      <c r="AV22" s="302"/>
      <c r="AW22" s="154">
        <f>'Приложение 2'!AC20</f>
        <v>0</v>
      </c>
      <c r="AX22" s="302"/>
      <c r="AY22" s="302"/>
      <c r="AZ22" s="302"/>
      <c r="BA22" s="302"/>
      <c r="BB22" s="154">
        <f t="shared" si="29"/>
        <v>0</v>
      </c>
      <c r="BC22" s="154">
        <f t="shared" si="32"/>
        <v>0</v>
      </c>
      <c r="BD22" s="154">
        <f t="shared" si="33"/>
        <v>0</v>
      </c>
      <c r="BE22" s="302"/>
      <c r="BF22" s="302"/>
      <c r="BG22" s="302"/>
      <c r="BH22" s="302"/>
      <c r="BI22" s="154">
        <f t="shared" si="30"/>
        <v>0</v>
      </c>
      <c r="BJ22" s="154">
        <f t="shared" si="35"/>
        <v>0</v>
      </c>
      <c r="BK22" s="154">
        <f t="shared" si="34"/>
        <v>0</v>
      </c>
      <c r="BL22" s="302"/>
      <c r="BM22" s="302"/>
      <c r="BN22" s="302"/>
      <c r="BO22" s="302"/>
      <c r="BP22" s="154">
        <f t="shared" si="31"/>
        <v>0</v>
      </c>
    </row>
    <row r="23" spans="1:68" ht="18" customHeight="1" outlineLevel="1" x14ac:dyDescent="0.25">
      <c r="A23" s="59">
        <f>'Приложение 1'!A21</f>
        <v>0</v>
      </c>
      <c r="B23" s="60" t="str">
        <f>'Приложение 1'!B21</f>
        <v>Внедрение SNS и vGate</v>
      </c>
      <c r="C23" s="59"/>
      <c r="D23" s="61">
        <f>'Приложение 2'!I21</f>
        <v>14.037666666666667</v>
      </c>
      <c r="E23" s="61">
        <f>'Приложение 2'!N21</f>
        <v>13.213071940000001</v>
      </c>
      <c r="F23" s="62"/>
      <c r="G23" s="61">
        <f>'Приложение 2'!W21</f>
        <v>14.037666666666667</v>
      </c>
      <c r="H23" s="62"/>
      <c r="I23" s="62"/>
      <c r="J23" s="302"/>
      <c r="K23" s="302"/>
      <c r="L23" s="154">
        <f t="shared" si="23"/>
        <v>14.037666666666667</v>
      </c>
      <c r="M23" s="302"/>
      <c r="N23" s="154">
        <f>'Приложение 2'!X21</f>
        <v>13.213071940000001</v>
      </c>
      <c r="O23" s="302"/>
      <c r="P23" s="302"/>
      <c r="Q23" s="302"/>
      <c r="R23" s="302"/>
      <c r="S23" s="154">
        <f t="shared" si="24"/>
        <v>13.213071940000001</v>
      </c>
      <c r="T23" s="302"/>
      <c r="U23" s="154">
        <f>'Приложение 2'!Y21</f>
        <v>0</v>
      </c>
      <c r="V23" s="302"/>
      <c r="W23" s="302"/>
      <c r="X23" s="302"/>
      <c r="Y23" s="302"/>
      <c r="Z23" s="154">
        <f t="shared" si="25"/>
        <v>0</v>
      </c>
      <c r="AA23" s="302"/>
      <c r="AB23" s="154">
        <f>'Приложение 2'!Z21</f>
        <v>0</v>
      </c>
      <c r="AC23" s="302"/>
      <c r="AD23" s="302"/>
      <c r="AE23" s="302"/>
      <c r="AF23" s="302"/>
      <c r="AG23" s="154">
        <f t="shared" si="26"/>
        <v>0</v>
      </c>
      <c r="AH23" s="302"/>
      <c r="AI23" s="154">
        <f>'Приложение 2'!AA21</f>
        <v>0</v>
      </c>
      <c r="AJ23" s="302"/>
      <c r="AK23" s="302"/>
      <c r="AL23" s="302"/>
      <c r="AM23" s="302"/>
      <c r="AN23" s="154">
        <f t="shared" si="27"/>
        <v>0</v>
      </c>
      <c r="AO23" s="302"/>
      <c r="AP23" s="154">
        <f>'Приложение 2'!AB21</f>
        <v>0</v>
      </c>
      <c r="AQ23" s="302"/>
      <c r="AR23" s="302"/>
      <c r="AS23" s="302"/>
      <c r="AT23" s="302"/>
      <c r="AU23" s="154">
        <f t="shared" si="28"/>
        <v>0</v>
      </c>
      <c r="AV23" s="302"/>
      <c r="AW23" s="154">
        <f>'Приложение 2'!AC21</f>
        <v>0</v>
      </c>
      <c r="AX23" s="302"/>
      <c r="AY23" s="302"/>
      <c r="AZ23" s="302"/>
      <c r="BA23" s="302"/>
      <c r="BB23" s="154">
        <f t="shared" si="29"/>
        <v>0</v>
      </c>
      <c r="BC23" s="154">
        <f t="shared" si="32"/>
        <v>0</v>
      </c>
      <c r="BD23" s="154">
        <f t="shared" si="33"/>
        <v>14.037666666666667</v>
      </c>
      <c r="BE23" s="302"/>
      <c r="BF23" s="302"/>
      <c r="BG23" s="302"/>
      <c r="BH23" s="302"/>
      <c r="BI23" s="154">
        <f t="shared" si="30"/>
        <v>14.037666666666667</v>
      </c>
      <c r="BJ23" s="154">
        <f t="shared" si="35"/>
        <v>0</v>
      </c>
      <c r="BK23" s="154">
        <f t="shared" si="34"/>
        <v>13.213071940000001</v>
      </c>
      <c r="BL23" s="302"/>
      <c r="BM23" s="302"/>
      <c r="BN23" s="302"/>
      <c r="BO23" s="302"/>
      <c r="BP23" s="154">
        <f>BK23</f>
        <v>13.213071940000001</v>
      </c>
    </row>
    <row r="24" spans="1:68" ht="18" customHeight="1" outlineLevel="1" x14ac:dyDescent="0.25">
      <c r="A24" s="59">
        <f>'Приложение 1'!A22</f>
        <v>0</v>
      </c>
      <c r="B24" s="60" t="str">
        <f>'Приложение 1'!B22</f>
        <v>Внедрение PT SIEM и VM</v>
      </c>
      <c r="C24" s="59"/>
      <c r="D24" s="61">
        <f>'Приложение 2'!I22</f>
        <v>11.218608333333334</v>
      </c>
      <c r="E24" s="61">
        <f>'Приложение 2'!N22</f>
        <v>10.82611389</v>
      </c>
      <c r="F24" s="62"/>
      <c r="G24" s="61">
        <f>'Приложение 2'!W22</f>
        <v>11.218608333333334</v>
      </c>
      <c r="H24" s="62"/>
      <c r="I24" s="62"/>
      <c r="J24" s="302"/>
      <c r="K24" s="302"/>
      <c r="L24" s="154">
        <f t="shared" si="23"/>
        <v>11.218608333333334</v>
      </c>
      <c r="M24" s="303"/>
      <c r="N24" s="154">
        <f>'Приложение 2'!X22</f>
        <v>10.82611389</v>
      </c>
      <c r="O24" s="302"/>
      <c r="P24" s="302"/>
      <c r="Q24" s="302"/>
      <c r="R24" s="302"/>
      <c r="S24" s="154">
        <f t="shared" si="24"/>
        <v>10.82611389</v>
      </c>
      <c r="T24" s="302"/>
      <c r="U24" s="154">
        <f>'Приложение 2'!Y22</f>
        <v>0</v>
      </c>
      <c r="V24" s="302"/>
      <c r="W24" s="302"/>
      <c r="X24" s="302"/>
      <c r="Y24" s="302"/>
      <c r="Z24" s="154">
        <f t="shared" si="25"/>
        <v>0</v>
      </c>
      <c r="AA24" s="302"/>
      <c r="AB24" s="154">
        <f>'Приложение 2'!Z22</f>
        <v>0</v>
      </c>
      <c r="AC24" s="302"/>
      <c r="AD24" s="302"/>
      <c r="AE24" s="302"/>
      <c r="AF24" s="302"/>
      <c r="AG24" s="154">
        <f t="shared" si="26"/>
        <v>0</v>
      </c>
      <c r="AH24" s="302"/>
      <c r="AI24" s="154">
        <f>'Приложение 2'!AA22</f>
        <v>0</v>
      </c>
      <c r="AJ24" s="302"/>
      <c r="AK24" s="302"/>
      <c r="AL24" s="302"/>
      <c r="AM24" s="302"/>
      <c r="AN24" s="154">
        <f t="shared" si="27"/>
        <v>0</v>
      </c>
      <c r="AO24" s="302"/>
      <c r="AP24" s="154">
        <f>'Приложение 2'!AB22</f>
        <v>0</v>
      </c>
      <c r="AQ24" s="302"/>
      <c r="AR24" s="302"/>
      <c r="AS24" s="302"/>
      <c r="AT24" s="302"/>
      <c r="AU24" s="154">
        <f t="shared" si="28"/>
        <v>0</v>
      </c>
      <c r="AV24" s="302"/>
      <c r="AW24" s="154">
        <f>'Приложение 2'!AC22</f>
        <v>0</v>
      </c>
      <c r="AX24" s="302"/>
      <c r="AY24" s="302"/>
      <c r="AZ24" s="302"/>
      <c r="BA24" s="302"/>
      <c r="BB24" s="154">
        <f t="shared" si="29"/>
        <v>0</v>
      </c>
      <c r="BC24" s="154">
        <f t="shared" si="32"/>
        <v>0</v>
      </c>
      <c r="BD24" s="154">
        <f t="shared" si="33"/>
        <v>11.218608333333334</v>
      </c>
      <c r="BE24" s="302"/>
      <c r="BF24" s="302"/>
      <c r="BG24" s="302"/>
      <c r="BH24" s="302"/>
      <c r="BI24" s="154">
        <f t="shared" si="30"/>
        <v>11.218608333333334</v>
      </c>
      <c r="BJ24" s="154">
        <f t="shared" si="35"/>
        <v>0</v>
      </c>
      <c r="BK24" s="154">
        <f t="shared" si="34"/>
        <v>10.82611389</v>
      </c>
      <c r="BL24" s="302"/>
      <c r="BM24" s="302"/>
      <c r="BN24" s="302"/>
      <c r="BO24" s="302"/>
      <c r="BP24" s="154">
        <f t="shared" si="31"/>
        <v>10.82611389</v>
      </c>
    </row>
    <row r="25" spans="1:68" ht="18" customHeight="1" outlineLevel="1" x14ac:dyDescent="0.25">
      <c r="A25" s="59">
        <f>'Приложение 1'!A23</f>
        <v>0</v>
      </c>
      <c r="B25" s="60" t="str">
        <f>'Приложение 1'!B23</f>
        <v>Аттестация СКЗИ по ИБ класс защищенности 1Г</v>
      </c>
      <c r="C25" s="59"/>
      <c r="D25" s="61">
        <f>'Приложение 2'!I23</f>
        <v>0</v>
      </c>
      <c r="E25" s="61">
        <f>'Приложение 2'!N23</f>
        <v>0</v>
      </c>
      <c r="F25" s="62"/>
      <c r="G25" s="61">
        <f>'Приложение 2'!W23</f>
        <v>0</v>
      </c>
      <c r="H25" s="62"/>
      <c r="I25" s="62"/>
      <c r="J25" s="302"/>
      <c r="K25" s="302"/>
      <c r="L25" s="154">
        <f t="shared" si="23"/>
        <v>0</v>
      </c>
      <c r="M25" s="303"/>
      <c r="N25" s="154">
        <f>'Приложение 2'!X23</f>
        <v>0</v>
      </c>
      <c r="O25" s="302"/>
      <c r="P25" s="302"/>
      <c r="Q25" s="302"/>
      <c r="R25" s="302"/>
      <c r="S25" s="154">
        <f t="shared" si="24"/>
        <v>0</v>
      </c>
      <c r="T25" s="302"/>
      <c r="U25" s="154">
        <f>'Приложение 2'!Y23</f>
        <v>0</v>
      </c>
      <c r="V25" s="302"/>
      <c r="W25" s="302"/>
      <c r="X25" s="302"/>
      <c r="Y25" s="302"/>
      <c r="Z25" s="154">
        <f t="shared" si="25"/>
        <v>0</v>
      </c>
      <c r="AA25" s="302"/>
      <c r="AB25" s="154">
        <f>'Приложение 2'!Z23</f>
        <v>0</v>
      </c>
      <c r="AC25" s="302"/>
      <c r="AD25" s="302"/>
      <c r="AE25" s="302"/>
      <c r="AF25" s="302"/>
      <c r="AG25" s="154">
        <f t="shared" si="26"/>
        <v>0</v>
      </c>
      <c r="AH25" s="302"/>
      <c r="AI25" s="154">
        <f>'Приложение 2'!AA23</f>
        <v>0</v>
      </c>
      <c r="AJ25" s="302"/>
      <c r="AK25" s="302"/>
      <c r="AL25" s="302"/>
      <c r="AM25" s="302"/>
      <c r="AN25" s="154">
        <f t="shared" si="27"/>
        <v>0</v>
      </c>
      <c r="AO25" s="302"/>
      <c r="AP25" s="154">
        <f>'Приложение 2'!AB23</f>
        <v>0</v>
      </c>
      <c r="AQ25" s="302"/>
      <c r="AR25" s="302"/>
      <c r="AS25" s="302"/>
      <c r="AT25" s="302"/>
      <c r="AU25" s="154">
        <f t="shared" si="28"/>
        <v>0</v>
      </c>
      <c r="AV25" s="302"/>
      <c r="AW25" s="154">
        <f>'Приложение 2'!AC23</f>
        <v>0</v>
      </c>
      <c r="AX25" s="302"/>
      <c r="AY25" s="302"/>
      <c r="AZ25" s="302"/>
      <c r="BA25" s="302"/>
      <c r="BB25" s="154">
        <f t="shared" si="29"/>
        <v>0</v>
      </c>
      <c r="BC25" s="154">
        <f t="shared" si="32"/>
        <v>0</v>
      </c>
      <c r="BD25" s="154">
        <f t="shared" si="33"/>
        <v>0</v>
      </c>
      <c r="BE25" s="302"/>
      <c r="BF25" s="302"/>
      <c r="BG25" s="302"/>
      <c r="BH25" s="302"/>
      <c r="BI25" s="154">
        <f t="shared" si="30"/>
        <v>0</v>
      </c>
      <c r="BJ25" s="154">
        <f t="shared" si="35"/>
        <v>0</v>
      </c>
      <c r="BK25" s="154">
        <f t="shared" si="34"/>
        <v>0</v>
      </c>
      <c r="BL25" s="302"/>
      <c r="BM25" s="302"/>
      <c r="BN25" s="302"/>
      <c r="BO25" s="302"/>
      <c r="BP25" s="154">
        <f t="shared" si="31"/>
        <v>0</v>
      </c>
    </row>
    <row r="26" spans="1:68" ht="18" customHeight="1" x14ac:dyDescent="0.25">
      <c r="A26" s="202" t="s">
        <v>303</v>
      </c>
      <c r="B26" s="203" t="s">
        <v>304</v>
      </c>
      <c r="C26" s="202" t="s">
        <v>329</v>
      </c>
      <c r="D26" s="61">
        <f>'Приложение 2'!I24</f>
        <v>0</v>
      </c>
      <c r="E26" s="61">
        <f>'Приложение 2'!N24</f>
        <v>2.6257236666666666</v>
      </c>
      <c r="F26" s="204"/>
      <c r="G26" s="61">
        <f>'Приложение 2'!W24</f>
        <v>0</v>
      </c>
      <c r="H26" s="62"/>
      <c r="I26" s="62"/>
      <c r="J26" s="302"/>
      <c r="K26" s="302"/>
      <c r="L26" s="154">
        <f t="shared" ref="L26" si="36">G26</f>
        <v>0</v>
      </c>
      <c r="M26" s="304"/>
      <c r="N26" s="154">
        <f>'Приложение 2'!X24</f>
        <v>2.6257236666666666</v>
      </c>
      <c r="O26" s="302"/>
      <c r="P26" s="302"/>
      <c r="Q26" s="302"/>
      <c r="R26" s="302"/>
      <c r="S26" s="154">
        <f t="shared" ref="S26" si="37">N26</f>
        <v>2.6257236666666666</v>
      </c>
      <c r="T26" s="233"/>
      <c r="U26" s="154">
        <f>'Приложение 2'!Y24</f>
        <v>0</v>
      </c>
      <c r="V26" s="233"/>
      <c r="W26" s="233"/>
      <c r="X26" s="233"/>
      <c r="Y26" s="233"/>
      <c r="Z26" s="154">
        <f t="shared" si="25"/>
        <v>0</v>
      </c>
      <c r="AA26" s="233"/>
      <c r="AB26" s="154">
        <f>'Приложение 2'!Z24</f>
        <v>0</v>
      </c>
      <c r="AC26" s="302"/>
      <c r="AD26" s="302"/>
      <c r="AE26" s="302"/>
      <c r="AF26" s="302"/>
      <c r="AG26" s="154">
        <f t="shared" ref="AG26" si="38">AB26</f>
        <v>0</v>
      </c>
      <c r="AH26" s="302"/>
      <c r="AI26" s="154">
        <f>'Приложение 2'!AA24</f>
        <v>0</v>
      </c>
      <c r="AJ26" s="302"/>
      <c r="AK26" s="302"/>
      <c r="AL26" s="302"/>
      <c r="AM26" s="302"/>
      <c r="AN26" s="154">
        <f t="shared" ref="AN26" si="39">AI26</f>
        <v>0</v>
      </c>
      <c r="AO26" s="302"/>
      <c r="AP26" s="154">
        <f>'Приложение 2'!AB24</f>
        <v>0</v>
      </c>
      <c r="AQ26" s="302"/>
      <c r="AR26" s="302"/>
      <c r="AS26" s="302"/>
      <c r="AT26" s="302"/>
      <c r="AU26" s="154">
        <f t="shared" si="28"/>
        <v>0</v>
      </c>
      <c r="AV26" s="302"/>
      <c r="AW26" s="154">
        <f>'Приложение 2'!AC24</f>
        <v>0</v>
      </c>
      <c r="AX26" s="302"/>
      <c r="AY26" s="302"/>
      <c r="AZ26" s="302"/>
      <c r="BA26" s="302"/>
      <c r="BB26" s="154">
        <f t="shared" ref="BB26" si="40">AW26</f>
        <v>0</v>
      </c>
      <c r="BC26" s="154">
        <f t="shared" si="32"/>
        <v>0</v>
      </c>
      <c r="BD26" s="154">
        <f t="shared" si="33"/>
        <v>0</v>
      </c>
      <c r="BE26" s="302"/>
      <c r="BF26" s="302"/>
      <c r="BG26" s="302"/>
      <c r="BH26" s="302"/>
      <c r="BI26" s="154">
        <f t="shared" ref="BI26" si="41">BD26</f>
        <v>0</v>
      </c>
      <c r="BJ26" s="154">
        <f t="shared" si="35"/>
        <v>0</v>
      </c>
      <c r="BK26" s="154">
        <f t="shared" si="34"/>
        <v>2.6257236666666666</v>
      </c>
      <c r="BL26" s="302"/>
      <c r="BM26" s="302"/>
      <c r="BN26" s="302"/>
      <c r="BO26" s="302"/>
      <c r="BP26" s="154">
        <f t="shared" ref="BP26" si="42">BK26</f>
        <v>2.6257236666666666</v>
      </c>
    </row>
    <row r="27" spans="1:68" ht="18" customHeight="1" x14ac:dyDescent="0.25">
      <c r="A27" s="202" t="s">
        <v>314</v>
      </c>
      <c r="B27" s="203" t="s">
        <v>320</v>
      </c>
      <c r="C27" s="202" t="s">
        <v>330</v>
      </c>
      <c r="D27" s="61">
        <f>'Приложение 2'!I25</f>
        <v>2.8672502166666667</v>
      </c>
      <c r="E27" s="61">
        <f>'Приложение 2'!N25</f>
        <v>10.816798908333334</v>
      </c>
      <c r="F27" s="204"/>
      <c r="G27" s="61">
        <f>'Приложение 2'!W25</f>
        <v>0</v>
      </c>
      <c r="H27" s="62"/>
      <c r="I27" s="62"/>
      <c r="J27" s="302"/>
      <c r="K27" s="302"/>
      <c r="L27" s="154">
        <f t="shared" ref="L27" si="43">G27</f>
        <v>0</v>
      </c>
      <c r="M27" s="304"/>
      <c r="N27" s="154">
        <f>'Приложение 2'!X25</f>
        <v>2.5416433333333335</v>
      </c>
      <c r="O27" s="302"/>
      <c r="P27" s="302"/>
      <c r="Q27" s="302"/>
      <c r="R27" s="302"/>
      <c r="S27" s="154">
        <f t="shared" ref="S27" si="44">N27</f>
        <v>2.5416433333333335</v>
      </c>
      <c r="T27" s="233"/>
      <c r="U27" s="154">
        <f>'Приложение 2'!Y25</f>
        <v>0</v>
      </c>
      <c r="V27" s="233"/>
      <c r="W27" s="233"/>
      <c r="X27" s="233"/>
      <c r="Y27" s="233"/>
      <c r="Z27" s="154">
        <f t="shared" ref="Z27" si="45">U27</f>
        <v>0</v>
      </c>
      <c r="AA27" s="233"/>
      <c r="AB27" s="154">
        <f>'Приложение 2'!Z25</f>
        <v>2.6509339999999999</v>
      </c>
      <c r="AC27" s="302"/>
      <c r="AD27" s="302"/>
      <c r="AE27" s="302"/>
      <c r="AF27" s="302"/>
      <c r="AG27" s="154">
        <f t="shared" ref="AG27" si="46">AB27</f>
        <v>2.6509339999999999</v>
      </c>
      <c r="AH27" s="302"/>
      <c r="AI27" s="154">
        <f>'Приложение 2'!AA25</f>
        <v>0</v>
      </c>
      <c r="AJ27" s="302"/>
      <c r="AK27" s="302"/>
      <c r="AL27" s="302"/>
      <c r="AM27" s="302"/>
      <c r="AN27" s="154">
        <f t="shared" ref="AN27" si="47">AI27</f>
        <v>0</v>
      </c>
      <c r="AO27" s="302"/>
      <c r="AP27" s="154">
        <f>'Приложение 2'!AB25</f>
        <v>2.7569713583333333</v>
      </c>
      <c r="AQ27" s="302"/>
      <c r="AR27" s="302"/>
      <c r="AS27" s="302"/>
      <c r="AT27" s="302"/>
      <c r="AU27" s="154">
        <f t="shared" ref="AU27" si="48">AP27</f>
        <v>2.7569713583333333</v>
      </c>
      <c r="AV27" s="302"/>
      <c r="AW27" s="154">
        <f>'Приложение 2'!AC25</f>
        <v>2.8672502166666667</v>
      </c>
      <c r="AX27" s="302"/>
      <c r="AY27" s="302"/>
      <c r="AZ27" s="302"/>
      <c r="BA27" s="302"/>
      <c r="BB27" s="154">
        <f t="shared" ref="BB27" si="49">AW27</f>
        <v>2.8672502166666667</v>
      </c>
      <c r="BC27" s="154">
        <f t="shared" si="32"/>
        <v>0</v>
      </c>
      <c r="BD27" s="154">
        <f t="shared" si="33"/>
        <v>2.8672502166666667</v>
      </c>
      <c r="BE27" s="302"/>
      <c r="BF27" s="302"/>
      <c r="BG27" s="302"/>
      <c r="BH27" s="302"/>
      <c r="BI27" s="154">
        <f t="shared" ref="BI27" si="50">BD27</f>
        <v>2.8672502166666667</v>
      </c>
      <c r="BJ27" s="154">
        <f t="shared" si="35"/>
        <v>0</v>
      </c>
      <c r="BK27" s="154">
        <f>AB27+N27+AP27+AW27</f>
        <v>10.816798908333334</v>
      </c>
      <c r="BL27" s="302"/>
      <c r="BM27" s="302"/>
      <c r="BN27" s="302"/>
      <c r="BO27" s="302"/>
      <c r="BP27" s="154">
        <f t="shared" ref="BP27" si="51">BK27</f>
        <v>10.816798908333334</v>
      </c>
    </row>
    <row r="28" spans="1:68" ht="18" customHeight="1" x14ac:dyDescent="0.25">
      <c r="A28" s="202" t="s">
        <v>315</v>
      </c>
      <c r="B28" s="203" t="s">
        <v>312</v>
      </c>
      <c r="C28" s="202" t="s">
        <v>331</v>
      </c>
      <c r="D28" s="222">
        <f>'Приложение 2'!I26</f>
        <v>0</v>
      </c>
      <c r="E28" s="222">
        <f>'Приложение 2'!N26</f>
        <v>21.745854680000001</v>
      </c>
      <c r="F28" s="204"/>
      <c r="G28" s="222">
        <f>'Приложение 2'!W26</f>
        <v>0</v>
      </c>
      <c r="H28" s="204"/>
      <c r="I28" s="204"/>
      <c r="J28" s="233"/>
      <c r="K28" s="233"/>
      <c r="L28" s="232">
        <f t="shared" ref="L28:L30" si="52">G28</f>
        <v>0</v>
      </c>
      <c r="M28" s="304"/>
      <c r="N28" s="232">
        <f>'Приложение 2'!X26</f>
        <v>0</v>
      </c>
      <c r="O28" s="233"/>
      <c r="P28" s="233"/>
      <c r="Q28" s="233"/>
      <c r="R28" s="233"/>
      <c r="S28" s="232">
        <f t="shared" ref="S28:S30" si="53">N28</f>
        <v>0</v>
      </c>
      <c r="T28" s="233"/>
      <c r="U28" s="232">
        <f>'Приложение 2'!Y26</f>
        <v>0</v>
      </c>
      <c r="V28" s="233"/>
      <c r="W28" s="233"/>
      <c r="X28" s="233"/>
      <c r="Y28" s="233"/>
      <c r="Z28" s="232">
        <f t="shared" ref="Z28:Z30" si="54">U28</f>
        <v>0</v>
      </c>
      <c r="AA28" s="233"/>
      <c r="AB28" s="232">
        <f>'Приложение 2'!Z26</f>
        <v>14.30648334</v>
      </c>
      <c r="AC28" s="233"/>
      <c r="AD28" s="233"/>
      <c r="AE28" s="233"/>
      <c r="AF28" s="233"/>
      <c r="AG28" s="232">
        <f t="shared" ref="AG28:AG31" si="55">AB28</f>
        <v>14.30648334</v>
      </c>
      <c r="AH28" s="233"/>
      <c r="AI28" s="232">
        <f>'Приложение 2'!AA26</f>
        <v>0</v>
      </c>
      <c r="AJ28" s="233"/>
      <c r="AK28" s="233"/>
      <c r="AL28" s="233"/>
      <c r="AM28" s="233"/>
      <c r="AN28" s="232">
        <f t="shared" ref="AN28:AN30" si="56">AI28</f>
        <v>0</v>
      </c>
      <c r="AO28" s="233"/>
      <c r="AP28" s="232">
        <f>'Приложение 2'!AB26</f>
        <v>7.4393713400000001</v>
      </c>
      <c r="AQ28" s="233"/>
      <c r="AR28" s="233"/>
      <c r="AS28" s="233"/>
      <c r="AT28" s="233"/>
      <c r="AU28" s="232">
        <f t="shared" ref="AU28:AU30" si="57">AP28</f>
        <v>7.4393713400000001</v>
      </c>
      <c r="AV28" s="233"/>
      <c r="AW28" s="154">
        <f>'Приложение 2'!AC26</f>
        <v>0</v>
      </c>
      <c r="AX28" s="233"/>
      <c r="AY28" s="233"/>
      <c r="AZ28" s="233"/>
      <c r="BA28" s="233"/>
      <c r="BB28" s="232">
        <f t="shared" ref="BB28:BB30" si="58">AW28</f>
        <v>0</v>
      </c>
      <c r="BC28" s="154">
        <f t="shared" si="32"/>
        <v>0</v>
      </c>
      <c r="BD28" s="154">
        <f t="shared" si="33"/>
        <v>0</v>
      </c>
      <c r="BE28" s="233"/>
      <c r="BF28" s="233"/>
      <c r="BG28" s="233"/>
      <c r="BH28" s="233"/>
      <c r="BI28" s="232">
        <f t="shared" ref="BI28:BI29" si="59">BD28</f>
        <v>0</v>
      </c>
      <c r="BJ28" s="154">
        <f t="shared" si="35"/>
        <v>0</v>
      </c>
      <c r="BK28" s="154">
        <f t="shared" si="34"/>
        <v>21.745854680000001</v>
      </c>
      <c r="BL28" s="233"/>
      <c r="BM28" s="233"/>
      <c r="BN28" s="233"/>
      <c r="BO28" s="233"/>
      <c r="BP28" s="232">
        <f t="shared" ref="BP28:BP29" si="60">BK28</f>
        <v>21.745854680000001</v>
      </c>
    </row>
    <row r="29" spans="1:68" ht="18" customHeight="1" x14ac:dyDescent="0.25">
      <c r="A29" s="202" t="s">
        <v>316</v>
      </c>
      <c r="B29" s="203" t="s">
        <v>313</v>
      </c>
      <c r="C29" s="202" t="s">
        <v>332</v>
      </c>
      <c r="D29" s="222">
        <f>'Приложение 2'!I27</f>
        <v>0</v>
      </c>
      <c r="E29" s="222">
        <f>'Приложение 2'!N27</f>
        <v>22.30571389</v>
      </c>
      <c r="F29" s="204"/>
      <c r="G29" s="222">
        <f>'Приложение 2'!W27</f>
        <v>0</v>
      </c>
      <c r="H29" s="204"/>
      <c r="I29" s="204"/>
      <c r="J29" s="233"/>
      <c r="K29" s="233"/>
      <c r="L29" s="232">
        <f t="shared" si="52"/>
        <v>0</v>
      </c>
      <c r="M29" s="304"/>
      <c r="N29" s="232">
        <f>'Приложение 2'!X27</f>
        <v>0</v>
      </c>
      <c r="O29" s="233"/>
      <c r="P29" s="233"/>
      <c r="Q29" s="233"/>
      <c r="R29" s="233"/>
      <c r="S29" s="232">
        <f t="shared" si="53"/>
        <v>0</v>
      </c>
      <c r="T29" s="233"/>
      <c r="U29" s="232">
        <f>'Приложение 2'!Y27</f>
        <v>0</v>
      </c>
      <c r="V29" s="233"/>
      <c r="W29" s="233"/>
      <c r="X29" s="233"/>
      <c r="Y29" s="233"/>
      <c r="Z29" s="232">
        <f t="shared" si="54"/>
        <v>0</v>
      </c>
      <c r="AA29" s="233"/>
      <c r="AB29" s="232">
        <f>'Приложение 2'!Z27</f>
        <v>22.30571389</v>
      </c>
      <c r="AC29" s="233"/>
      <c r="AD29" s="233"/>
      <c r="AE29" s="233"/>
      <c r="AF29" s="233"/>
      <c r="AG29" s="232">
        <f t="shared" si="55"/>
        <v>22.30571389</v>
      </c>
      <c r="AH29" s="233"/>
      <c r="AI29" s="232">
        <f>'Приложение 2'!AA27</f>
        <v>0</v>
      </c>
      <c r="AJ29" s="233"/>
      <c r="AK29" s="233"/>
      <c r="AL29" s="233"/>
      <c r="AM29" s="233"/>
      <c r="AN29" s="232">
        <f t="shared" si="56"/>
        <v>0</v>
      </c>
      <c r="AO29" s="233"/>
      <c r="AP29" s="232">
        <f>'Приложение 2'!AB27</f>
        <v>0</v>
      </c>
      <c r="AQ29" s="233"/>
      <c r="AR29" s="233"/>
      <c r="AS29" s="233"/>
      <c r="AT29" s="233"/>
      <c r="AU29" s="232">
        <f t="shared" si="57"/>
        <v>0</v>
      </c>
      <c r="AV29" s="233"/>
      <c r="AW29" s="154">
        <f>'Приложение 2'!AC27</f>
        <v>0</v>
      </c>
      <c r="AX29" s="233"/>
      <c r="AY29" s="233"/>
      <c r="AZ29" s="233"/>
      <c r="BA29" s="233"/>
      <c r="BB29" s="232">
        <f t="shared" si="58"/>
        <v>0</v>
      </c>
      <c r="BC29" s="154">
        <f t="shared" si="32"/>
        <v>0</v>
      </c>
      <c r="BD29" s="154">
        <f t="shared" si="33"/>
        <v>0</v>
      </c>
      <c r="BE29" s="233"/>
      <c r="BF29" s="233"/>
      <c r="BG29" s="233"/>
      <c r="BH29" s="233"/>
      <c r="BI29" s="232">
        <f t="shared" si="59"/>
        <v>0</v>
      </c>
      <c r="BJ29" s="154">
        <f t="shared" si="35"/>
        <v>0</v>
      </c>
      <c r="BK29" s="154">
        <f t="shared" si="34"/>
        <v>22.30571389</v>
      </c>
      <c r="BL29" s="233"/>
      <c r="BM29" s="233"/>
      <c r="BN29" s="233"/>
      <c r="BO29" s="233"/>
      <c r="BP29" s="232">
        <f t="shared" si="60"/>
        <v>22.30571389</v>
      </c>
    </row>
    <row r="30" spans="1:68" ht="18" customHeight="1" x14ac:dyDescent="0.25">
      <c r="A30" s="245" t="s">
        <v>318</v>
      </c>
      <c r="B30" s="246" t="s">
        <v>317</v>
      </c>
      <c r="C30" s="245" t="s">
        <v>333</v>
      </c>
      <c r="D30" s="222">
        <f>'Приложение 2'!I28</f>
        <v>0.57603429166666664</v>
      </c>
      <c r="E30" s="222">
        <f>'Приложение 2'!N28</f>
        <v>1.9287775416666668</v>
      </c>
      <c r="F30" s="247"/>
      <c r="G30" s="222">
        <f>'Приложение 2'!W28</f>
        <v>0</v>
      </c>
      <c r="H30" s="247"/>
      <c r="I30" s="247"/>
      <c r="J30" s="248"/>
      <c r="K30" s="248"/>
      <c r="L30" s="232">
        <f t="shared" si="52"/>
        <v>0</v>
      </c>
      <c r="M30" s="305"/>
      <c r="N30" s="232">
        <f>'Приложение 2'!X28</f>
        <v>0</v>
      </c>
      <c r="O30" s="248"/>
      <c r="P30" s="248"/>
      <c r="Q30" s="248"/>
      <c r="R30" s="248"/>
      <c r="S30" s="232">
        <f t="shared" si="53"/>
        <v>0</v>
      </c>
      <c r="T30" s="248"/>
      <c r="U30" s="232">
        <f>'Приложение 2'!Y28</f>
        <v>0</v>
      </c>
      <c r="V30" s="248"/>
      <c r="W30" s="248"/>
      <c r="X30" s="248"/>
      <c r="Y30" s="248"/>
      <c r="Z30" s="232">
        <f t="shared" si="54"/>
        <v>0</v>
      </c>
      <c r="AA30" s="248"/>
      <c r="AB30" s="232">
        <f>'Приложение 2'!Z28</f>
        <v>0.79886412500000004</v>
      </c>
      <c r="AC30" s="248"/>
      <c r="AD30" s="248"/>
      <c r="AE30" s="248"/>
      <c r="AF30" s="248"/>
      <c r="AG30" s="232">
        <f t="shared" si="55"/>
        <v>0.79886412500000004</v>
      </c>
      <c r="AH30" s="248"/>
      <c r="AI30" s="232">
        <f>'Приложение 2'!AA28</f>
        <v>0</v>
      </c>
      <c r="AJ30" s="248"/>
      <c r="AK30" s="248"/>
      <c r="AL30" s="248"/>
      <c r="AM30" s="248"/>
      <c r="AN30" s="232">
        <f t="shared" si="56"/>
        <v>0</v>
      </c>
      <c r="AO30" s="248"/>
      <c r="AP30" s="232">
        <f>'Приложение 2'!AB28</f>
        <v>0.55387912500000003</v>
      </c>
      <c r="AQ30" s="248"/>
      <c r="AR30" s="248"/>
      <c r="AS30" s="248"/>
      <c r="AT30" s="248"/>
      <c r="AU30" s="232">
        <f t="shared" si="57"/>
        <v>0.55387912500000003</v>
      </c>
      <c r="AV30" s="248"/>
      <c r="AW30" s="154">
        <f>'Приложение 2'!AC28</f>
        <v>0.57603429166666664</v>
      </c>
      <c r="AX30" s="248"/>
      <c r="AY30" s="248"/>
      <c r="AZ30" s="248"/>
      <c r="BA30" s="248"/>
      <c r="BB30" s="232">
        <f t="shared" si="58"/>
        <v>0.57603429166666664</v>
      </c>
      <c r="BC30" s="154">
        <f t="shared" si="32"/>
        <v>0</v>
      </c>
      <c r="BD30" s="154">
        <f t="shared" si="33"/>
        <v>0.57603429166666664</v>
      </c>
      <c r="BE30" s="233"/>
      <c r="BF30" s="233"/>
      <c r="BG30" s="233"/>
      <c r="BH30" s="233"/>
      <c r="BI30" s="232">
        <f t="shared" ref="BI30:BI31" si="61">BD30</f>
        <v>0.57603429166666664</v>
      </c>
      <c r="BJ30" s="154">
        <f t="shared" si="35"/>
        <v>0</v>
      </c>
      <c r="BK30" s="154">
        <f>AB30+N30+AP30+AW30</f>
        <v>1.9287775416666668</v>
      </c>
      <c r="BL30" s="233"/>
      <c r="BM30" s="233"/>
      <c r="BN30" s="233"/>
      <c r="BO30" s="233"/>
      <c r="BP30" s="232">
        <f t="shared" ref="BP30:BP31" si="62">BK30</f>
        <v>1.9287775416666668</v>
      </c>
    </row>
    <row r="31" spans="1:68" ht="18" customHeight="1" x14ac:dyDescent="0.25">
      <c r="A31" s="245" t="s">
        <v>321</v>
      </c>
      <c r="B31" s="246" t="s">
        <v>319</v>
      </c>
      <c r="C31" s="245" t="s">
        <v>334</v>
      </c>
      <c r="D31" s="222">
        <f>'Приложение 2'!I29</f>
        <v>4.7479279083333337</v>
      </c>
      <c r="E31" s="222">
        <f>'Приложение 2'!N29</f>
        <v>13.702969458333335</v>
      </c>
      <c r="F31" s="247"/>
      <c r="G31" s="222">
        <f>'Приложение 2'!W29</f>
        <v>0</v>
      </c>
      <c r="H31" s="247"/>
      <c r="I31" s="247"/>
      <c r="J31" s="248"/>
      <c r="K31" s="248"/>
      <c r="L31" s="232">
        <f t="shared" ref="L31" si="63">G31</f>
        <v>0</v>
      </c>
      <c r="M31" s="305"/>
      <c r="N31" s="232">
        <f>'Приложение 2'!X29</f>
        <v>0</v>
      </c>
      <c r="O31" s="248"/>
      <c r="P31" s="248"/>
      <c r="Q31" s="248"/>
      <c r="R31" s="248"/>
      <c r="S31" s="232">
        <f t="shared" ref="S31" si="64">N31</f>
        <v>0</v>
      </c>
      <c r="T31" s="248"/>
      <c r="U31" s="232">
        <f>'Приложение 2'!Y29</f>
        <v>0</v>
      </c>
      <c r="V31" s="248"/>
      <c r="W31" s="248"/>
      <c r="X31" s="248"/>
      <c r="Y31" s="248"/>
      <c r="Z31" s="232">
        <f t="shared" ref="Z31" si="65">U31</f>
        <v>0</v>
      </c>
      <c r="AA31" s="248"/>
      <c r="AB31" s="232">
        <f>'Приложение 2'!Z29</f>
        <v>4.3897262499999998</v>
      </c>
      <c r="AC31" s="248"/>
      <c r="AD31" s="248"/>
      <c r="AE31" s="248"/>
      <c r="AF31" s="248"/>
      <c r="AG31" s="232">
        <f t="shared" si="55"/>
        <v>4.3897262499999998</v>
      </c>
      <c r="AH31" s="248"/>
      <c r="AI31" s="232">
        <f>'Приложение 2'!AA29</f>
        <v>0</v>
      </c>
      <c r="AJ31" s="248"/>
      <c r="AK31" s="248"/>
      <c r="AL31" s="248"/>
      <c r="AM31" s="248"/>
      <c r="AN31" s="232">
        <f t="shared" ref="AN31" si="66">AI31</f>
        <v>0</v>
      </c>
      <c r="AO31" s="248"/>
      <c r="AP31" s="232">
        <f>'Приложение 2'!AB29</f>
        <v>4.5653153</v>
      </c>
      <c r="AQ31" s="248"/>
      <c r="AR31" s="248"/>
      <c r="AS31" s="248"/>
      <c r="AT31" s="248"/>
      <c r="AU31" s="232">
        <f t="shared" ref="AU31" si="67">AP31</f>
        <v>4.5653153</v>
      </c>
      <c r="AV31" s="248"/>
      <c r="AW31" s="154">
        <f>'Приложение 2'!AC29</f>
        <v>4.7479279083333337</v>
      </c>
      <c r="AX31" s="248"/>
      <c r="AY31" s="248"/>
      <c r="AZ31" s="248"/>
      <c r="BA31" s="248"/>
      <c r="BB31" s="232">
        <f t="shared" ref="BB31" si="68">AW31</f>
        <v>4.7479279083333337</v>
      </c>
      <c r="BC31" s="154">
        <f t="shared" si="32"/>
        <v>0</v>
      </c>
      <c r="BD31" s="154">
        <f t="shared" si="33"/>
        <v>4.7479279083333337</v>
      </c>
      <c r="BE31" s="233"/>
      <c r="BF31" s="233"/>
      <c r="BG31" s="233"/>
      <c r="BH31" s="233"/>
      <c r="BI31" s="232">
        <f t="shared" si="61"/>
        <v>4.7479279083333337</v>
      </c>
      <c r="BJ31" s="154">
        <f t="shared" si="35"/>
        <v>0</v>
      </c>
      <c r="BK31" s="154">
        <f t="shared" si="34"/>
        <v>13.702969458333335</v>
      </c>
      <c r="BL31" s="233"/>
      <c r="BM31" s="233"/>
      <c r="BN31" s="233"/>
      <c r="BO31" s="233"/>
      <c r="BP31" s="232">
        <f t="shared" si="62"/>
        <v>13.702969458333335</v>
      </c>
    </row>
    <row r="32" spans="1:68" ht="18" customHeight="1" x14ac:dyDescent="0.25">
      <c r="A32" s="271" t="s">
        <v>323</v>
      </c>
      <c r="B32" s="272" t="s">
        <v>326</v>
      </c>
      <c r="C32" s="271" t="s">
        <v>335</v>
      </c>
      <c r="D32" s="222">
        <f>'Приложение 2'!I30</f>
        <v>0</v>
      </c>
      <c r="E32" s="222">
        <f>'Приложение 2'!N30</f>
        <v>4.8879999999999999</v>
      </c>
      <c r="F32" s="247"/>
      <c r="G32" s="222">
        <f>'Приложение 2'!W30</f>
        <v>0</v>
      </c>
      <c r="H32" s="247"/>
      <c r="I32" s="247"/>
      <c r="J32" s="248"/>
      <c r="K32" s="248"/>
      <c r="L32" s="232">
        <f t="shared" ref="L32" si="69">G32</f>
        <v>0</v>
      </c>
      <c r="M32" s="305"/>
      <c r="N32" s="232">
        <f>'Приложение 2'!X30</f>
        <v>4.8879999999999999</v>
      </c>
      <c r="O32" s="248"/>
      <c r="P32" s="248"/>
      <c r="Q32" s="248"/>
      <c r="R32" s="248"/>
      <c r="S32" s="232">
        <f t="shared" ref="S32" si="70">N32</f>
        <v>4.8879999999999999</v>
      </c>
      <c r="T32" s="248"/>
      <c r="U32" s="232">
        <f>'Приложение 2'!Y30</f>
        <v>0</v>
      </c>
      <c r="V32" s="248"/>
      <c r="W32" s="248"/>
      <c r="X32" s="248"/>
      <c r="Y32" s="248"/>
      <c r="Z32" s="232">
        <f t="shared" ref="Z32" si="71">U32</f>
        <v>0</v>
      </c>
      <c r="AA32" s="248"/>
      <c r="AB32" s="232">
        <f>'Приложение 2'!Z30</f>
        <v>0</v>
      </c>
      <c r="AC32" s="248"/>
      <c r="AD32" s="248"/>
      <c r="AE32" s="248"/>
      <c r="AF32" s="248"/>
      <c r="AG32" s="232">
        <f t="shared" ref="AG32" si="72">AB32</f>
        <v>0</v>
      </c>
      <c r="AH32" s="248"/>
      <c r="AI32" s="232">
        <f>'Приложение 2'!AA30</f>
        <v>0</v>
      </c>
      <c r="AJ32" s="248"/>
      <c r="AK32" s="248"/>
      <c r="AL32" s="248"/>
      <c r="AM32" s="248"/>
      <c r="AN32" s="232">
        <f t="shared" ref="AN32" si="73">AI32</f>
        <v>0</v>
      </c>
      <c r="AO32" s="248"/>
      <c r="AP32" s="232">
        <f>'Приложение 2'!AB30</f>
        <v>0</v>
      </c>
      <c r="AQ32" s="248"/>
      <c r="AR32" s="248"/>
      <c r="AS32" s="248"/>
      <c r="AT32" s="248"/>
      <c r="AU32" s="232">
        <f t="shared" ref="AU32" si="74">AP32</f>
        <v>0</v>
      </c>
      <c r="AV32" s="248"/>
      <c r="AW32" s="154">
        <f>'Приложение 2'!AC30</f>
        <v>0</v>
      </c>
      <c r="AX32" s="248"/>
      <c r="AY32" s="248"/>
      <c r="AZ32" s="248"/>
      <c r="BA32" s="248"/>
      <c r="BB32" s="232">
        <f t="shared" ref="BB32" si="75">AW32</f>
        <v>0</v>
      </c>
      <c r="BC32" s="154">
        <f t="shared" si="32"/>
        <v>0</v>
      </c>
      <c r="BD32" s="154">
        <f t="shared" si="33"/>
        <v>0</v>
      </c>
      <c r="BE32" s="233"/>
      <c r="BF32" s="233"/>
      <c r="BG32" s="233"/>
      <c r="BH32" s="233"/>
      <c r="BI32" s="232">
        <f t="shared" ref="BI32" si="76">BD32</f>
        <v>0</v>
      </c>
      <c r="BJ32" s="154">
        <f t="shared" si="35"/>
        <v>0</v>
      </c>
      <c r="BK32" s="154">
        <f t="shared" si="34"/>
        <v>4.8879999999999999</v>
      </c>
      <c r="BL32" s="233"/>
      <c r="BM32" s="233"/>
      <c r="BN32" s="233"/>
      <c r="BO32" s="233"/>
      <c r="BP32" s="232">
        <f t="shared" ref="BP32" si="77">BK32</f>
        <v>4.8879999999999999</v>
      </c>
    </row>
    <row r="33" spans="1:68" ht="18" customHeight="1" x14ac:dyDescent="0.25">
      <c r="A33" s="271" t="s">
        <v>324</v>
      </c>
      <c r="B33" s="272" t="s">
        <v>325</v>
      </c>
      <c r="C33" s="271" t="s">
        <v>336</v>
      </c>
      <c r="D33" s="222">
        <f>'Приложение 2'!I31</f>
        <v>0</v>
      </c>
      <c r="E33" s="222">
        <f>'Приложение 2'!N31</f>
        <v>5.4129060400000002</v>
      </c>
      <c r="F33" s="247"/>
      <c r="G33" s="222">
        <f>'Приложение 2'!W31</f>
        <v>0</v>
      </c>
      <c r="H33" s="247"/>
      <c r="I33" s="247"/>
      <c r="J33" s="248"/>
      <c r="K33" s="248"/>
      <c r="L33" s="232">
        <f t="shared" ref="L33" si="78">G33</f>
        <v>0</v>
      </c>
      <c r="M33" s="305"/>
      <c r="N33" s="232">
        <f>'Приложение 2'!X31</f>
        <v>5.4129060400000002</v>
      </c>
      <c r="O33" s="248"/>
      <c r="P33" s="248"/>
      <c r="Q33" s="248"/>
      <c r="R33" s="248"/>
      <c r="S33" s="232">
        <f t="shared" ref="S33" si="79">N33</f>
        <v>5.4129060400000002</v>
      </c>
      <c r="T33" s="248"/>
      <c r="U33" s="232">
        <f>'Приложение 2'!Y31</f>
        <v>0</v>
      </c>
      <c r="V33" s="248"/>
      <c r="W33" s="248"/>
      <c r="X33" s="248"/>
      <c r="Y33" s="248"/>
      <c r="Z33" s="232">
        <f t="shared" ref="Z33" si="80">U33</f>
        <v>0</v>
      </c>
      <c r="AA33" s="248"/>
      <c r="AB33" s="232">
        <f>'Приложение 2'!Z31</f>
        <v>0</v>
      </c>
      <c r="AC33" s="248"/>
      <c r="AD33" s="248"/>
      <c r="AE33" s="248"/>
      <c r="AF33" s="248"/>
      <c r="AG33" s="232">
        <f t="shared" ref="AG33" si="81">AB33</f>
        <v>0</v>
      </c>
      <c r="AH33" s="248"/>
      <c r="AI33" s="232">
        <f>'Приложение 2'!AA31</f>
        <v>0</v>
      </c>
      <c r="AJ33" s="248"/>
      <c r="AK33" s="248"/>
      <c r="AL33" s="248"/>
      <c r="AM33" s="248"/>
      <c r="AN33" s="232">
        <f t="shared" ref="AN33" si="82">AI33</f>
        <v>0</v>
      </c>
      <c r="AO33" s="248"/>
      <c r="AP33" s="232">
        <f>'Приложение 2'!AB31</f>
        <v>0</v>
      </c>
      <c r="AQ33" s="248"/>
      <c r="AR33" s="248"/>
      <c r="AS33" s="248"/>
      <c r="AT33" s="248"/>
      <c r="AU33" s="232">
        <f t="shared" ref="AU33" si="83">AP33</f>
        <v>0</v>
      </c>
      <c r="AV33" s="248"/>
      <c r="AW33" s="154">
        <f>'Приложение 2'!AC31</f>
        <v>0</v>
      </c>
      <c r="AX33" s="248"/>
      <c r="AY33" s="248"/>
      <c r="AZ33" s="248"/>
      <c r="BA33" s="248"/>
      <c r="BB33" s="232">
        <f t="shared" ref="BB33" si="84">AW33</f>
        <v>0</v>
      </c>
      <c r="BC33" s="154">
        <f t="shared" si="32"/>
        <v>0</v>
      </c>
      <c r="BD33" s="154">
        <f t="shared" si="33"/>
        <v>0</v>
      </c>
      <c r="BE33" s="233"/>
      <c r="BF33" s="233"/>
      <c r="BG33" s="233"/>
      <c r="BH33" s="233"/>
      <c r="BI33" s="232">
        <f t="shared" ref="BI33" si="85">BD33</f>
        <v>0</v>
      </c>
      <c r="BJ33" s="154">
        <f t="shared" si="35"/>
        <v>0</v>
      </c>
      <c r="BK33" s="154">
        <f t="shared" si="34"/>
        <v>5.4129060400000002</v>
      </c>
      <c r="BL33" s="233"/>
      <c r="BM33" s="233"/>
      <c r="BN33" s="233"/>
      <c r="BO33" s="233"/>
      <c r="BP33" s="232">
        <f t="shared" ref="BP33" si="86">BK33</f>
        <v>5.4129060400000002</v>
      </c>
    </row>
    <row r="34" spans="1:68" s="41" customFormat="1" x14ac:dyDescent="0.25">
      <c r="A34" s="55">
        <f>'Приложение 1'!A32</f>
        <v>2</v>
      </c>
      <c r="B34" s="56" t="str">
        <f>'Приложение 1'!B32</f>
        <v>Оснащение интеллектуальной системой учета</v>
      </c>
      <c r="C34" s="55"/>
      <c r="D34" s="57">
        <f>SUM(D35:D35)</f>
        <v>901.31236788348099</v>
      </c>
      <c r="E34" s="57">
        <f>SUM(E35:E35)</f>
        <v>887.77052057569995</v>
      </c>
      <c r="F34" s="57">
        <f>SUM(F35:F35)</f>
        <v>0</v>
      </c>
      <c r="G34" s="57">
        <f>SUM(G35:G35)</f>
        <v>101.41800000000001</v>
      </c>
      <c r="H34" s="58"/>
      <c r="I34" s="58"/>
      <c r="J34" s="306"/>
      <c r="K34" s="306"/>
      <c r="L34" s="307">
        <f>SUM(L35:L35)</f>
        <v>101.41800000000001</v>
      </c>
      <c r="M34" s="307">
        <f>SUM(M35:M35)</f>
        <v>0</v>
      </c>
      <c r="N34" s="307">
        <f>SUM(N35:N35)</f>
        <v>58.860150830000002</v>
      </c>
      <c r="O34" s="306"/>
      <c r="P34" s="306"/>
      <c r="Q34" s="306"/>
      <c r="R34" s="306"/>
      <c r="S34" s="307">
        <f>SUM(S35:S35)</f>
        <v>58.860150830000002</v>
      </c>
      <c r="T34" s="307">
        <f>SUM(T35:T35)</f>
        <v>0</v>
      </c>
      <c r="U34" s="307">
        <f>SUM(U35:U35)</f>
        <v>235.43899999999999</v>
      </c>
      <c r="V34" s="306"/>
      <c r="W34" s="306"/>
      <c r="X34" s="306"/>
      <c r="Y34" s="306"/>
      <c r="Z34" s="307">
        <f>SUM(Z35:Z35)</f>
        <v>235.43899999999999</v>
      </c>
      <c r="AA34" s="307">
        <f>SUM(AA35:AA35)</f>
        <v>0</v>
      </c>
      <c r="AB34" s="307">
        <f>SUM(AB35:AB35)</f>
        <v>240.86094357317998</v>
      </c>
      <c r="AC34" s="306"/>
      <c r="AD34" s="306"/>
      <c r="AE34" s="306"/>
      <c r="AF34" s="306"/>
      <c r="AG34" s="307">
        <f>SUM(AG35:AG35)</f>
        <v>240.86094357317998</v>
      </c>
      <c r="AH34" s="307">
        <f>SUM(AH35:AH35)</f>
        <v>0</v>
      </c>
      <c r="AI34" s="307">
        <f>SUM(AI35:AI35)</f>
        <v>251.40199999999999</v>
      </c>
      <c r="AJ34" s="306"/>
      <c r="AK34" s="306"/>
      <c r="AL34" s="306"/>
      <c r="AM34" s="306"/>
      <c r="AN34" s="307">
        <f>SUM(AN35:AN35)</f>
        <v>251.40199999999999</v>
      </c>
      <c r="AO34" s="307">
        <f>SUM(AO35:AO35)</f>
        <v>0</v>
      </c>
      <c r="AP34" s="307">
        <f>SUM(AP35:AP35)</f>
        <v>274.99605828903901</v>
      </c>
      <c r="AQ34" s="306"/>
      <c r="AR34" s="306"/>
      <c r="AS34" s="306"/>
      <c r="AT34" s="306"/>
      <c r="AU34" s="307">
        <f>SUM(AU35:AU35)</f>
        <v>274.99605828903901</v>
      </c>
      <c r="AV34" s="307">
        <f>SUM(AV35:AV35)</f>
        <v>0</v>
      </c>
      <c r="AW34" s="307">
        <f>SUM(AW35:AW35)</f>
        <v>313.05336788348097</v>
      </c>
      <c r="AX34" s="306"/>
      <c r="AY34" s="306"/>
      <c r="AZ34" s="306"/>
      <c r="BA34" s="306"/>
      <c r="BB34" s="307">
        <f>SUM(BB35:BB35)</f>
        <v>313.05336788348097</v>
      </c>
      <c r="BC34" s="307">
        <f>SUM(BC35:BC35)</f>
        <v>0</v>
      </c>
      <c r="BD34" s="307">
        <f>SUM(BD35:BD35)</f>
        <v>901.31236788348099</v>
      </c>
      <c r="BE34" s="306"/>
      <c r="BF34" s="306"/>
      <c r="BG34" s="306"/>
      <c r="BH34" s="306"/>
      <c r="BI34" s="307">
        <f>SUM(BI35:BI35)</f>
        <v>901.31236788348099</v>
      </c>
      <c r="BJ34" s="307">
        <f>SUM(BJ35:BJ35)</f>
        <v>0</v>
      </c>
      <c r="BK34" s="307">
        <f>SUM(BK35:BK35)</f>
        <v>887.77052057569995</v>
      </c>
      <c r="BL34" s="306"/>
      <c r="BM34" s="306"/>
      <c r="BN34" s="306"/>
      <c r="BO34" s="306"/>
      <c r="BP34" s="307">
        <f>SUM(BP35:BP35)</f>
        <v>887.77052057569995</v>
      </c>
    </row>
    <row r="35" spans="1:68" ht="31.5" x14ac:dyDescent="0.25">
      <c r="A35" s="59" t="str">
        <f>'Приложение 1'!A33</f>
        <v>2.1.</v>
      </c>
      <c r="B35" s="60" t="str">
        <f>'Приложение 1'!B33</f>
        <v xml:space="preserve">Оборудование многоквартирных жилых домов интеллектуальной системой учета </v>
      </c>
      <c r="C35" s="59" t="str">
        <f>'Приложение 1'!C33</f>
        <v>N_D01</v>
      </c>
      <c r="D35" s="61">
        <f>'Приложение 2'!I33</f>
        <v>901.31236788348099</v>
      </c>
      <c r="E35" s="61">
        <f>'Приложение 2'!N33</f>
        <v>887.77052057569995</v>
      </c>
      <c r="F35" s="62"/>
      <c r="G35" s="61">
        <f>'Приложение 2'!W33</f>
        <v>101.41800000000001</v>
      </c>
      <c r="H35" s="62"/>
      <c r="I35" s="62"/>
      <c r="J35" s="302"/>
      <c r="K35" s="302"/>
      <c r="L35" s="154">
        <f>G35</f>
        <v>101.41800000000001</v>
      </c>
      <c r="M35" s="302"/>
      <c r="N35" s="154">
        <f>'Приложение 2'!X33</f>
        <v>58.860150830000002</v>
      </c>
      <c r="O35" s="302"/>
      <c r="P35" s="302"/>
      <c r="Q35" s="302"/>
      <c r="R35" s="302"/>
      <c r="S35" s="154">
        <f>N35</f>
        <v>58.860150830000002</v>
      </c>
      <c r="T35" s="302"/>
      <c r="U35" s="154">
        <f>'Приложение 2'!Y33</f>
        <v>235.43899999999999</v>
      </c>
      <c r="V35" s="302"/>
      <c r="W35" s="302"/>
      <c r="X35" s="302"/>
      <c r="Y35" s="302"/>
      <c r="Z35" s="154">
        <f>U35</f>
        <v>235.43899999999999</v>
      </c>
      <c r="AA35" s="302"/>
      <c r="AB35" s="154">
        <f>'Приложение 2'!Z33</f>
        <v>240.86094357317998</v>
      </c>
      <c r="AC35" s="302"/>
      <c r="AD35" s="302"/>
      <c r="AE35" s="302"/>
      <c r="AF35" s="302"/>
      <c r="AG35" s="154">
        <f>AB35</f>
        <v>240.86094357317998</v>
      </c>
      <c r="AH35" s="302"/>
      <c r="AI35" s="154">
        <f>'Приложение 2'!AA33</f>
        <v>251.40199999999999</v>
      </c>
      <c r="AJ35" s="302"/>
      <c r="AK35" s="302"/>
      <c r="AL35" s="302"/>
      <c r="AM35" s="302"/>
      <c r="AN35" s="154">
        <f>AI35</f>
        <v>251.40199999999999</v>
      </c>
      <c r="AO35" s="302"/>
      <c r="AP35" s="154">
        <f>'Приложение 2'!AB33</f>
        <v>274.99605828903901</v>
      </c>
      <c r="AQ35" s="302"/>
      <c r="AR35" s="302"/>
      <c r="AS35" s="302"/>
      <c r="AT35" s="302"/>
      <c r="AU35" s="154">
        <f>AP35</f>
        <v>274.99605828903901</v>
      </c>
      <c r="AV35" s="302"/>
      <c r="AW35" s="154">
        <f>'Приложение 2'!AC33</f>
        <v>313.05336788348097</v>
      </c>
      <c r="AX35" s="302"/>
      <c r="AY35" s="302"/>
      <c r="AZ35" s="302"/>
      <c r="BA35" s="302"/>
      <c r="BB35" s="154">
        <f>AW35</f>
        <v>313.05336788348097</v>
      </c>
      <c r="BC35" s="154">
        <f t="shared" si="32"/>
        <v>0</v>
      </c>
      <c r="BD35" s="154">
        <f t="shared" si="33"/>
        <v>901.31236788348099</v>
      </c>
      <c r="BE35" s="302"/>
      <c r="BF35" s="302"/>
      <c r="BG35" s="302"/>
      <c r="BH35" s="302"/>
      <c r="BI35" s="154">
        <f>BD35</f>
        <v>901.31236788348099</v>
      </c>
      <c r="BJ35" s="154">
        <f t="shared" si="35"/>
        <v>0</v>
      </c>
      <c r="BK35" s="154">
        <f t="shared" si="34"/>
        <v>887.77052057569995</v>
      </c>
      <c r="BL35" s="302"/>
      <c r="BM35" s="302"/>
      <c r="BN35" s="302"/>
      <c r="BO35" s="302"/>
      <c r="BP35" s="154">
        <f t="shared" ref="BP35" si="87">BK35</f>
        <v>887.77052057569995</v>
      </c>
    </row>
    <row r="36" spans="1:68" ht="16.5" customHeight="1" x14ac:dyDescent="0.25">
      <c r="A36" s="59"/>
      <c r="B36" s="60"/>
      <c r="C36" s="59"/>
      <c r="D36" s="61"/>
      <c r="E36" s="61"/>
      <c r="F36" s="62"/>
      <c r="G36" s="61"/>
      <c r="H36" s="62"/>
      <c r="I36" s="62"/>
      <c r="J36" s="302"/>
      <c r="K36" s="302"/>
      <c r="L36" s="154"/>
      <c r="M36" s="302"/>
      <c r="N36" s="154"/>
      <c r="O36" s="302"/>
      <c r="P36" s="302"/>
      <c r="Q36" s="302"/>
      <c r="R36" s="302"/>
      <c r="S36" s="154"/>
      <c r="T36" s="302"/>
      <c r="U36" s="154"/>
      <c r="V36" s="302"/>
      <c r="W36" s="302"/>
      <c r="X36" s="302"/>
      <c r="Y36" s="302"/>
      <c r="Z36" s="154"/>
      <c r="AA36" s="302"/>
      <c r="AB36" s="154"/>
      <c r="AC36" s="302"/>
      <c r="AD36" s="302"/>
      <c r="AE36" s="302"/>
      <c r="AF36" s="302"/>
      <c r="AG36" s="154"/>
      <c r="AH36" s="302"/>
      <c r="AI36" s="154"/>
      <c r="AJ36" s="302"/>
      <c r="AK36" s="302"/>
      <c r="AL36" s="302"/>
      <c r="AM36" s="302"/>
      <c r="AN36" s="154"/>
      <c r="AO36" s="302"/>
      <c r="AP36" s="154"/>
      <c r="AQ36" s="302"/>
      <c r="AR36" s="302"/>
      <c r="AS36" s="302"/>
      <c r="AT36" s="302"/>
      <c r="AU36" s="154"/>
      <c r="AV36" s="302"/>
      <c r="AW36" s="154"/>
      <c r="AX36" s="302"/>
      <c r="AY36" s="302"/>
      <c r="AZ36" s="302"/>
      <c r="BA36" s="302"/>
      <c r="BB36" s="154"/>
      <c r="BC36" s="154"/>
      <c r="BD36" s="154"/>
      <c r="BE36" s="302"/>
      <c r="BF36" s="302"/>
      <c r="BG36" s="302"/>
      <c r="BH36" s="302"/>
      <c r="BI36" s="154"/>
      <c r="BJ36" s="302"/>
      <c r="BK36" s="154"/>
      <c r="BL36" s="302"/>
      <c r="BM36" s="302"/>
      <c r="BN36" s="302"/>
      <c r="BO36" s="302"/>
      <c r="BP36" s="154"/>
    </row>
    <row r="37" spans="1:68" s="41" customFormat="1" outlineLevel="1" x14ac:dyDescent="0.25">
      <c r="A37" s="55">
        <f>'Приложение 1'!A35</f>
        <v>3</v>
      </c>
      <c r="B37" s="56" t="str">
        <f>'Приложение 1'!B35</f>
        <v>Иные проекты</v>
      </c>
      <c r="C37" s="55"/>
      <c r="D37" s="57">
        <f>SUM(D38:D49)</f>
        <v>40.74192975092825</v>
      </c>
      <c r="E37" s="57">
        <f>SUM(E38:E49)</f>
        <v>170.06962558166666</v>
      </c>
      <c r="F37" s="57">
        <f>SUM(F38:F49)</f>
        <v>0</v>
      </c>
      <c r="G37" s="57">
        <f>SUM(G38:G49)</f>
        <v>21.750405000000001</v>
      </c>
      <c r="H37" s="128"/>
      <c r="I37" s="128"/>
      <c r="J37" s="308"/>
      <c r="K37" s="308"/>
      <c r="L37" s="307">
        <f>SUM(L38:L49)</f>
        <v>21.750405000000001</v>
      </c>
      <c r="M37" s="307">
        <f>SUM(M38:M49)</f>
        <v>0</v>
      </c>
      <c r="N37" s="307">
        <f>SUM(N38:N49)</f>
        <v>57.187487518333334</v>
      </c>
      <c r="O37" s="308"/>
      <c r="P37" s="308"/>
      <c r="Q37" s="308"/>
      <c r="R37" s="308"/>
      <c r="S37" s="307">
        <f>SUM(S38:S49)</f>
        <v>57.187487518333334</v>
      </c>
      <c r="T37" s="307">
        <f>SUM(T38:T49)</f>
        <v>0</v>
      </c>
      <c r="U37" s="307">
        <f>SUM(U38:U49)</f>
        <v>3.2802088409282502</v>
      </c>
      <c r="V37" s="308"/>
      <c r="W37" s="308"/>
      <c r="X37" s="308"/>
      <c r="Y37" s="308"/>
      <c r="Z37" s="307">
        <f>SUM(Z38:Z49)</f>
        <v>3.2802088409282502</v>
      </c>
      <c r="AA37" s="307">
        <f>SUM(AA38:AA49)</f>
        <v>0</v>
      </c>
      <c r="AB37" s="307">
        <f>SUM(AB38:AB49)</f>
        <v>62.480614326666668</v>
      </c>
      <c r="AC37" s="308"/>
      <c r="AD37" s="308"/>
      <c r="AE37" s="308"/>
      <c r="AF37" s="308"/>
      <c r="AG37" s="307">
        <f>SUM(AG38:AG49)</f>
        <v>62.480614326666668</v>
      </c>
      <c r="AH37" s="307">
        <f>SUM(AH38:AH49)</f>
        <v>0</v>
      </c>
      <c r="AI37" s="307">
        <f>SUM(AI38:AI49)</f>
        <v>0</v>
      </c>
      <c r="AJ37" s="308"/>
      <c r="AK37" s="308"/>
      <c r="AL37" s="308"/>
      <c r="AM37" s="308"/>
      <c r="AN37" s="307">
        <f>SUM(AN38:AN49)</f>
        <v>0</v>
      </c>
      <c r="AO37" s="307">
        <f>SUM(AO38:AO49)</f>
        <v>0</v>
      </c>
      <c r="AP37" s="307">
        <f>SUM(AP38:AP49)</f>
        <v>34.690207826666665</v>
      </c>
      <c r="AQ37" s="308"/>
      <c r="AR37" s="308"/>
      <c r="AS37" s="308"/>
      <c r="AT37" s="308"/>
      <c r="AU37" s="307">
        <f>SUM(AU38:AU49)</f>
        <v>34.690207826666665</v>
      </c>
      <c r="AV37" s="307">
        <f>SUM(AV38:AV49)</f>
        <v>0</v>
      </c>
      <c r="AW37" s="307">
        <f>SUM(AW38:AW49)</f>
        <v>15.71131591</v>
      </c>
      <c r="AX37" s="308"/>
      <c r="AY37" s="308"/>
      <c r="AZ37" s="308"/>
      <c r="BA37" s="308"/>
      <c r="BB37" s="307">
        <f>SUM(BB38:BB49)</f>
        <v>15.71131591</v>
      </c>
      <c r="BC37" s="307">
        <f>SUM(BC38:BC49)</f>
        <v>0</v>
      </c>
      <c r="BD37" s="307">
        <f>SUM(BD38:BD49)</f>
        <v>40.74192975092825</v>
      </c>
      <c r="BE37" s="308"/>
      <c r="BF37" s="308"/>
      <c r="BG37" s="308"/>
      <c r="BH37" s="308"/>
      <c r="BI37" s="307">
        <f>SUM(BI38:BI49)</f>
        <v>40.74192975092825</v>
      </c>
      <c r="BJ37" s="307">
        <f>SUM(BJ38:BJ49)</f>
        <v>0</v>
      </c>
      <c r="BK37" s="307">
        <f>SUM(BK38:BK49)</f>
        <v>170.06962558166666</v>
      </c>
      <c r="BL37" s="308"/>
      <c r="BM37" s="308"/>
      <c r="BN37" s="308"/>
      <c r="BO37" s="308"/>
      <c r="BP37" s="307">
        <f>SUM(BP38:BP49)</f>
        <v>170.06962558166666</v>
      </c>
    </row>
    <row r="38" spans="1:68" outlineLevel="1" x14ac:dyDescent="0.25">
      <c r="A38" s="59" t="str">
        <f>'Приложение 1'!A36</f>
        <v>3.1.</v>
      </c>
      <c r="B38" s="60" t="str">
        <f>'Приложение 1'!B36</f>
        <v>Быстровозводимые центры обслуживания клиентов</v>
      </c>
      <c r="C38" s="59" t="str">
        <f>'Приложение 1'!C36</f>
        <v>N_D02</v>
      </c>
      <c r="D38" s="61">
        <f>'Приложение 2'!I36</f>
        <v>0</v>
      </c>
      <c r="E38" s="61">
        <f>'Приложение 2'!N36</f>
        <v>92.868031999999999</v>
      </c>
      <c r="F38" s="62"/>
      <c r="G38" s="61">
        <f>'Приложение 2'!W36</f>
        <v>0</v>
      </c>
      <c r="H38" s="62"/>
      <c r="I38" s="62"/>
      <c r="J38" s="302"/>
      <c r="K38" s="302"/>
      <c r="L38" s="154">
        <f t="shared" ref="L38:L41" si="88">G38</f>
        <v>0</v>
      </c>
      <c r="M38" s="302"/>
      <c r="N38" s="154">
        <f>'Приложение 2'!X36</f>
        <v>22.266666666666666</v>
      </c>
      <c r="O38" s="302"/>
      <c r="P38" s="302"/>
      <c r="Q38" s="302"/>
      <c r="R38" s="302"/>
      <c r="S38" s="154">
        <f t="shared" ref="S38:S43" si="89">N38</f>
        <v>22.266666666666666</v>
      </c>
      <c r="T38" s="302"/>
      <c r="U38" s="154">
        <f>'Приложение 2'!Y36</f>
        <v>0</v>
      </c>
      <c r="V38" s="302"/>
      <c r="W38" s="302"/>
      <c r="X38" s="302"/>
      <c r="Y38" s="302"/>
      <c r="Z38" s="154">
        <f t="shared" ref="Z38:Z41" si="90">U38</f>
        <v>0</v>
      </c>
      <c r="AA38" s="302"/>
      <c r="AB38" s="154">
        <f>'Приложение 2'!Z36</f>
        <v>46.448266666666669</v>
      </c>
      <c r="AC38" s="302"/>
      <c r="AD38" s="302"/>
      <c r="AE38" s="302"/>
      <c r="AF38" s="302"/>
      <c r="AG38" s="154">
        <f t="shared" ref="AG38:AG41" si="91">AB38</f>
        <v>46.448266666666669</v>
      </c>
      <c r="AH38" s="302"/>
      <c r="AI38" s="154">
        <f>'Приложение 2'!AA36</f>
        <v>0</v>
      </c>
      <c r="AJ38" s="302"/>
      <c r="AK38" s="302"/>
      <c r="AL38" s="302"/>
      <c r="AM38" s="302"/>
      <c r="AN38" s="154">
        <f t="shared" ref="AN38:AN41" si="92">AI38</f>
        <v>0</v>
      </c>
      <c r="AO38" s="302"/>
      <c r="AP38" s="154">
        <f>'Приложение 2'!AB36</f>
        <v>24.153098666666668</v>
      </c>
      <c r="AQ38" s="302"/>
      <c r="AR38" s="302"/>
      <c r="AS38" s="302"/>
      <c r="AT38" s="302"/>
      <c r="AU38" s="154">
        <f t="shared" ref="AU38:AU47" si="93">AP38</f>
        <v>24.153098666666668</v>
      </c>
      <c r="AV38" s="302"/>
      <c r="AW38" s="154">
        <f>'Приложение 2'!AC36</f>
        <v>0</v>
      </c>
      <c r="AX38" s="302"/>
      <c r="AY38" s="302"/>
      <c r="AZ38" s="302"/>
      <c r="BA38" s="302"/>
      <c r="BB38" s="154">
        <f t="shared" ref="BB38:BB45" si="94">AW38</f>
        <v>0</v>
      </c>
      <c r="BC38" s="154">
        <f t="shared" ref="BC38:BD48" si="95">T38+F38+AH38+AV38</f>
        <v>0</v>
      </c>
      <c r="BD38" s="154">
        <f t="shared" si="95"/>
        <v>0</v>
      </c>
      <c r="BE38" s="302"/>
      <c r="BF38" s="302"/>
      <c r="BG38" s="302"/>
      <c r="BH38" s="302"/>
      <c r="BI38" s="154">
        <f t="shared" ref="BI38:BI41" si="96">BD38</f>
        <v>0</v>
      </c>
      <c r="BJ38" s="154">
        <f t="shared" ref="BJ38:BK48" si="97">AA38+M38+AO38+AV38</f>
        <v>0</v>
      </c>
      <c r="BK38" s="154">
        <f t="shared" si="97"/>
        <v>92.868031999999999</v>
      </c>
      <c r="BL38" s="302"/>
      <c r="BM38" s="302"/>
      <c r="BN38" s="302"/>
      <c r="BO38" s="302"/>
      <c r="BP38" s="154">
        <f t="shared" ref="BP38:BP43" si="98">BK38</f>
        <v>92.868031999999999</v>
      </c>
    </row>
    <row r="39" spans="1:68" outlineLevel="1" x14ac:dyDescent="0.25">
      <c r="A39" s="59" t="str">
        <f>'Приложение 1'!A37</f>
        <v>3.2.</v>
      </c>
      <c r="B39" s="60" t="str">
        <f>'Приложение 1'!B37</f>
        <v>Терминалы электронной очереди</v>
      </c>
      <c r="C39" s="59" t="str">
        <f>'Приложение 1'!C37</f>
        <v>N_D03</v>
      </c>
      <c r="D39" s="61">
        <f>'Приложение 2'!I37</f>
        <v>3.2698271700000001</v>
      </c>
      <c r="E39" s="61">
        <f>'Приложение 2'!N37</f>
        <v>7.9621552299999996</v>
      </c>
      <c r="F39" s="62"/>
      <c r="G39" s="61">
        <f>'Приложение 2'!W37</f>
        <v>2.3038799999999999</v>
      </c>
      <c r="H39" s="62"/>
      <c r="I39" s="62"/>
      <c r="J39" s="302"/>
      <c r="K39" s="302"/>
      <c r="L39" s="154">
        <f t="shared" si="88"/>
        <v>2.3038799999999999</v>
      </c>
      <c r="M39" s="302"/>
      <c r="N39" s="154">
        <f>'Приложение 2'!X37</f>
        <v>4.2812677800000003</v>
      </c>
      <c r="O39" s="302"/>
      <c r="P39" s="302"/>
      <c r="Q39" s="302"/>
      <c r="R39" s="302"/>
      <c r="S39" s="154">
        <f t="shared" si="89"/>
        <v>4.2812677800000003</v>
      </c>
      <c r="T39" s="302"/>
      <c r="U39" s="154">
        <f>'Приложение 2'!Y37</f>
        <v>0</v>
      </c>
      <c r="V39" s="302"/>
      <c r="W39" s="302"/>
      <c r="X39" s="302"/>
      <c r="Y39" s="302"/>
      <c r="Z39" s="154">
        <f t="shared" si="90"/>
        <v>0</v>
      </c>
      <c r="AA39" s="302"/>
      <c r="AB39" s="154">
        <f>'Приложение 2'!Z37</f>
        <v>1.7861449199999999</v>
      </c>
      <c r="AC39" s="302"/>
      <c r="AD39" s="302"/>
      <c r="AE39" s="302"/>
      <c r="AF39" s="302"/>
      <c r="AG39" s="154">
        <f t="shared" si="91"/>
        <v>1.7861449199999999</v>
      </c>
      <c r="AH39" s="302"/>
      <c r="AI39" s="154">
        <f>'Приложение 2'!AA37</f>
        <v>0</v>
      </c>
      <c r="AJ39" s="302"/>
      <c r="AK39" s="302"/>
      <c r="AL39" s="302"/>
      <c r="AM39" s="302"/>
      <c r="AN39" s="154">
        <f t="shared" si="92"/>
        <v>0</v>
      </c>
      <c r="AO39" s="302"/>
      <c r="AP39" s="154">
        <f>'Приложение 2'!AB37</f>
        <v>0.92879535999999996</v>
      </c>
      <c r="AQ39" s="302"/>
      <c r="AR39" s="302"/>
      <c r="AS39" s="302"/>
      <c r="AT39" s="302"/>
      <c r="AU39" s="154">
        <f t="shared" si="93"/>
        <v>0.92879535999999996</v>
      </c>
      <c r="AV39" s="302"/>
      <c r="AW39" s="154">
        <f>'Приложение 2'!AC37</f>
        <v>0.96594716999999997</v>
      </c>
      <c r="AX39" s="302"/>
      <c r="AY39" s="302"/>
      <c r="AZ39" s="302"/>
      <c r="BA39" s="302"/>
      <c r="BB39" s="154">
        <f t="shared" si="94"/>
        <v>0.96594716999999997</v>
      </c>
      <c r="BC39" s="154">
        <f t="shared" si="95"/>
        <v>0</v>
      </c>
      <c r="BD39" s="154">
        <f t="shared" si="95"/>
        <v>3.2698271700000001</v>
      </c>
      <c r="BE39" s="302"/>
      <c r="BF39" s="302"/>
      <c r="BG39" s="302"/>
      <c r="BH39" s="302"/>
      <c r="BI39" s="154">
        <f t="shared" si="96"/>
        <v>3.2698271700000001</v>
      </c>
      <c r="BJ39" s="154">
        <f t="shared" si="97"/>
        <v>0</v>
      </c>
      <c r="BK39" s="154">
        <f t="shared" si="97"/>
        <v>7.9621552299999996</v>
      </c>
      <c r="BL39" s="302"/>
      <c r="BM39" s="302"/>
      <c r="BN39" s="302"/>
      <c r="BO39" s="302"/>
      <c r="BP39" s="154">
        <f t="shared" si="98"/>
        <v>7.9621552299999996</v>
      </c>
    </row>
    <row r="40" spans="1:68" ht="14.25" customHeight="1" outlineLevel="1" x14ac:dyDescent="0.25">
      <c r="A40" s="59" t="str">
        <f>'Приложение 1'!A38</f>
        <v>3.3.</v>
      </c>
      <c r="B40" s="60" t="str">
        <f>'Приложение 1'!B38</f>
        <v>Клиентские терминалы</v>
      </c>
      <c r="C40" s="59" t="str">
        <f>'Приложение 1'!C38</f>
        <v>N_D04</v>
      </c>
      <c r="D40" s="61">
        <f>'Приложение 2'!I38</f>
        <v>0</v>
      </c>
      <c r="E40" s="61">
        <f>'Приложение 2'!N38</f>
        <v>0</v>
      </c>
      <c r="F40" s="62"/>
      <c r="G40" s="61">
        <f>'Приложение 2'!W38</f>
        <v>0</v>
      </c>
      <c r="H40" s="62"/>
      <c r="I40" s="62"/>
      <c r="J40" s="302"/>
      <c r="K40" s="302"/>
      <c r="L40" s="154">
        <f t="shared" si="88"/>
        <v>0</v>
      </c>
      <c r="M40" s="302"/>
      <c r="N40" s="154">
        <f>'Приложение 2'!X38</f>
        <v>0</v>
      </c>
      <c r="O40" s="302"/>
      <c r="P40" s="302"/>
      <c r="Q40" s="302"/>
      <c r="R40" s="302"/>
      <c r="S40" s="154">
        <f t="shared" si="89"/>
        <v>0</v>
      </c>
      <c r="T40" s="302"/>
      <c r="U40" s="154">
        <f>'Приложение 2'!Y38</f>
        <v>0</v>
      </c>
      <c r="V40" s="302"/>
      <c r="W40" s="302"/>
      <c r="X40" s="302"/>
      <c r="Y40" s="302"/>
      <c r="Z40" s="154">
        <f t="shared" si="90"/>
        <v>0</v>
      </c>
      <c r="AA40" s="302"/>
      <c r="AB40" s="154">
        <f>'Приложение 2'!Z38</f>
        <v>0</v>
      </c>
      <c r="AC40" s="302"/>
      <c r="AD40" s="302"/>
      <c r="AE40" s="302"/>
      <c r="AF40" s="302"/>
      <c r="AG40" s="154">
        <f t="shared" si="91"/>
        <v>0</v>
      </c>
      <c r="AH40" s="302"/>
      <c r="AI40" s="154">
        <f>'Приложение 2'!AA38</f>
        <v>0</v>
      </c>
      <c r="AJ40" s="302"/>
      <c r="AK40" s="302"/>
      <c r="AL40" s="302"/>
      <c r="AM40" s="302"/>
      <c r="AN40" s="154">
        <f t="shared" si="92"/>
        <v>0</v>
      </c>
      <c r="AO40" s="302"/>
      <c r="AP40" s="154">
        <f>'Приложение 2'!AB38</f>
        <v>0</v>
      </c>
      <c r="AQ40" s="302"/>
      <c r="AR40" s="302"/>
      <c r="AS40" s="302"/>
      <c r="AT40" s="302"/>
      <c r="AU40" s="154">
        <f t="shared" si="93"/>
        <v>0</v>
      </c>
      <c r="AV40" s="302"/>
      <c r="AW40" s="154">
        <f>'Приложение 2'!AC38</f>
        <v>0</v>
      </c>
      <c r="AX40" s="302"/>
      <c r="AY40" s="302"/>
      <c r="AZ40" s="302"/>
      <c r="BA40" s="302"/>
      <c r="BB40" s="154">
        <f t="shared" si="94"/>
        <v>0</v>
      </c>
      <c r="BC40" s="154">
        <f t="shared" si="95"/>
        <v>0</v>
      </c>
      <c r="BD40" s="154">
        <f t="shared" si="95"/>
        <v>0</v>
      </c>
      <c r="BE40" s="302"/>
      <c r="BF40" s="302"/>
      <c r="BG40" s="302"/>
      <c r="BH40" s="302"/>
      <c r="BI40" s="154">
        <f t="shared" si="96"/>
        <v>0</v>
      </c>
      <c r="BJ40" s="154">
        <f t="shared" si="97"/>
        <v>0</v>
      </c>
      <c r="BK40" s="154">
        <f t="shared" si="97"/>
        <v>0</v>
      </c>
      <c r="BL40" s="302"/>
      <c r="BM40" s="302"/>
      <c r="BN40" s="302"/>
      <c r="BO40" s="302"/>
      <c r="BP40" s="154">
        <f t="shared" si="98"/>
        <v>0</v>
      </c>
    </row>
    <row r="41" spans="1:68" outlineLevel="1" x14ac:dyDescent="0.25">
      <c r="A41" s="59" t="str">
        <f>'Приложение 1'!A39</f>
        <v>3.4.</v>
      </c>
      <c r="B41" s="60" t="str">
        <f>'Приложение 1'!B39</f>
        <v>Автобус ГАЗ 8-местный</v>
      </c>
      <c r="C41" s="59" t="str">
        <f>'Приложение 1'!C39</f>
        <v>N_D05</v>
      </c>
      <c r="D41" s="61">
        <f>'Приложение 2'!I39</f>
        <v>6.4339588409282502</v>
      </c>
      <c r="E41" s="61">
        <f>'Приложение 2'!N39</f>
        <v>0</v>
      </c>
      <c r="F41" s="62"/>
      <c r="G41" s="61">
        <f>'Приложение 2'!W39</f>
        <v>3.1537500000000001</v>
      </c>
      <c r="H41" s="62"/>
      <c r="I41" s="62"/>
      <c r="J41" s="302"/>
      <c r="K41" s="302"/>
      <c r="L41" s="154">
        <f t="shared" si="88"/>
        <v>3.1537500000000001</v>
      </c>
      <c r="M41" s="302"/>
      <c r="N41" s="154">
        <f>'Приложение 2'!X39</f>
        <v>0</v>
      </c>
      <c r="O41" s="302"/>
      <c r="P41" s="302"/>
      <c r="Q41" s="302"/>
      <c r="R41" s="302"/>
      <c r="S41" s="154">
        <f t="shared" si="89"/>
        <v>0</v>
      </c>
      <c r="T41" s="302"/>
      <c r="U41" s="154">
        <f>'Приложение 2'!Y39</f>
        <v>3.2802088409282502</v>
      </c>
      <c r="V41" s="302"/>
      <c r="W41" s="302"/>
      <c r="X41" s="302"/>
      <c r="Y41" s="302"/>
      <c r="Z41" s="154">
        <f t="shared" si="90"/>
        <v>3.2802088409282502</v>
      </c>
      <c r="AA41" s="302"/>
      <c r="AB41" s="154">
        <f>'Приложение 2'!Z39</f>
        <v>0</v>
      </c>
      <c r="AC41" s="302"/>
      <c r="AD41" s="302"/>
      <c r="AE41" s="302"/>
      <c r="AF41" s="302"/>
      <c r="AG41" s="154">
        <f t="shared" si="91"/>
        <v>0</v>
      </c>
      <c r="AH41" s="302"/>
      <c r="AI41" s="154">
        <f>'Приложение 2'!AA39</f>
        <v>0</v>
      </c>
      <c r="AJ41" s="302"/>
      <c r="AK41" s="302"/>
      <c r="AL41" s="302"/>
      <c r="AM41" s="302"/>
      <c r="AN41" s="154">
        <f t="shared" si="92"/>
        <v>0</v>
      </c>
      <c r="AO41" s="302"/>
      <c r="AP41" s="154">
        <f>'Приложение 2'!AB39</f>
        <v>0</v>
      </c>
      <c r="AQ41" s="302"/>
      <c r="AR41" s="302"/>
      <c r="AS41" s="302"/>
      <c r="AT41" s="302"/>
      <c r="AU41" s="154">
        <f t="shared" si="93"/>
        <v>0</v>
      </c>
      <c r="AV41" s="302"/>
      <c r="AW41" s="154">
        <f>'Приложение 2'!AC39</f>
        <v>0</v>
      </c>
      <c r="AX41" s="302"/>
      <c r="AY41" s="302"/>
      <c r="AZ41" s="302"/>
      <c r="BA41" s="302"/>
      <c r="BB41" s="154">
        <f t="shared" si="94"/>
        <v>0</v>
      </c>
      <c r="BC41" s="154">
        <f t="shared" si="95"/>
        <v>0</v>
      </c>
      <c r="BD41" s="154">
        <f>U41+G41+AI41+AW41</f>
        <v>6.4339588409282502</v>
      </c>
      <c r="BE41" s="302"/>
      <c r="BF41" s="302"/>
      <c r="BG41" s="302"/>
      <c r="BH41" s="302"/>
      <c r="BI41" s="154">
        <f t="shared" si="96"/>
        <v>6.4339588409282502</v>
      </c>
      <c r="BJ41" s="154">
        <f t="shared" si="97"/>
        <v>0</v>
      </c>
      <c r="BK41" s="154">
        <f t="shared" si="97"/>
        <v>0</v>
      </c>
      <c r="BL41" s="302"/>
      <c r="BM41" s="302"/>
      <c r="BN41" s="302"/>
      <c r="BO41" s="302"/>
      <c r="BP41" s="154">
        <f t="shared" si="98"/>
        <v>0</v>
      </c>
    </row>
    <row r="42" spans="1:68" outlineLevel="1" x14ac:dyDescent="0.25">
      <c r="A42" s="59" t="str">
        <f>'Приложение 1'!A40</f>
        <v>3.5.</v>
      </c>
      <c r="B42" s="60" t="str">
        <f>'Приложение 1'!B40</f>
        <v>Мобильный центр обслуживания клиентов</v>
      </c>
      <c r="C42" s="59" t="str">
        <f>'Приложение 1'!C40</f>
        <v>O_D06</v>
      </c>
      <c r="D42" s="61">
        <f>'Приложение 2'!I40</f>
        <v>9.8523999999999994</v>
      </c>
      <c r="E42" s="61">
        <f>'Приложение 2'!N40</f>
        <v>35.172346391666672</v>
      </c>
      <c r="F42" s="62"/>
      <c r="G42" s="61">
        <f>'Приложение 2'!W40</f>
        <v>9.8523999999999994</v>
      </c>
      <c r="H42" s="62"/>
      <c r="I42" s="62"/>
      <c r="J42" s="302"/>
      <c r="K42" s="302"/>
      <c r="L42" s="154">
        <f t="shared" ref="L42:L43" si="99">G42</f>
        <v>9.8523999999999994</v>
      </c>
      <c r="M42" s="302"/>
      <c r="N42" s="154">
        <f>'Приложение 2'!X40</f>
        <v>23.116888891666669</v>
      </c>
      <c r="O42" s="302"/>
      <c r="P42" s="302"/>
      <c r="Q42" s="302"/>
      <c r="R42" s="302"/>
      <c r="S42" s="154">
        <f t="shared" si="89"/>
        <v>23.116888891666669</v>
      </c>
      <c r="T42" s="302"/>
      <c r="U42" s="154">
        <f>'Приложение 2'!Y40</f>
        <v>0</v>
      </c>
      <c r="V42" s="302"/>
      <c r="W42" s="302"/>
      <c r="X42" s="302"/>
      <c r="Y42" s="302"/>
      <c r="Z42" s="154">
        <f t="shared" ref="Z42:Z43" si="100">U42</f>
        <v>0</v>
      </c>
      <c r="AA42" s="302"/>
      <c r="AB42" s="154">
        <f>'Приложение 2'!Z40</f>
        <v>12.055457500000001</v>
      </c>
      <c r="AC42" s="302"/>
      <c r="AD42" s="302"/>
      <c r="AE42" s="302"/>
      <c r="AF42" s="302"/>
      <c r="AG42" s="154">
        <f t="shared" ref="AG42:AG43" si="101">AB42</f>
        <v>12.055457500000001</v>
      </c>
      <c r="AH42" s="302"/>
      <c r="AI42" s="154">
        <f>'Приложение 2'!AA40</f>
        <v>0</v>
      </c>
      <c r="AJ42" s="302"/>
      <c r="AK42" s="302"/>
      <c r="AL42" s="302"/>
      <c r="AM42" s="302"/>
      <c r="AN42" s="154">
        <f t="shared" ref="AN42:AN43" si="102">AI42</f>
        <v>0</v>
      </c>
      <c r="AO42" s="302"/>
      <c r="AP42" s="154">
        <f>'Приложение 2'!AB40</f>
        <v>0</v>
      </c>
      <c r="AQ42" s="302"/>
      <c r="AR42" s="302"/>
      <c r="AS42" s="302"/>
      <c r="AT42" s="302"/>
      <c r="AU42" s="154">
        <f t="shared" si="93"/>
        <v>0</v>
      </c>
      <c r="AV42" s="302"/>
      <c r="AW42" s="154">
        <f>'Приложение 2'!AC40</f>
        <v>0</v>
      </c>
      <c r="AX42" s="302"/>
      <c r="AY42" s="302"/>
      <c r="AZ42" s="302"/>
      <c r="BA42" s="302"/>
      <c r="BB42" s="154">
        <f t="shared" si="94"/>
        <v>0</v>
      </c>
      <c r="BC42" s="154">
        <f t="shared" si="95"/>
        <v>0</v>
      </c>
      <c r="BD42" s="154">
        <f t="shared" si="95"/>
        <v>9.8523999999999994</v>
      </c>
      <c r="BE42" s="302"/>
      <c r="BF42" s="302"/>
      <c r="BG42" s="302"/>
      <c r="BH42" s="302"/>
      <c r="BI42" s="154">
        <f t="shared" ref="BI42:BI43" si="103">BD42</f>
        <v>9.8523999999999994</v>
      </c>
      <c r="BJ42" s="154">
        <f t="shared" si="97"/>
        <v>0</v>
      </c>
      <c r="BK42" s="154">
        <f t="shared" si="97"/>
        <v>35.172346391666672</v>
      </c>
      <c r="BL42" s="302"/>
      <c r="BM42" s="302"/>
      <c r="BN42" s="302"/>
      <c r="BO42" s="302"/>
      <c r="BP42" s="154">
        <f t="shared" si="98"/>
        <v>35.172346391666672</v>
      </c>
    </row>
    <row r="43" spans="1:68" outlineLevel="1" x14ac:dyDescent="0.25">
      <c r="A43" s="59" t="str">
        <f>'Приложение 1'!A41</f>
        <v>3.6.</v>
      </c>
      <c r="B43" s="60" t="str">
        <f>'Приложение 1'!B41</f>
        <v>Дизельные генераторы</v>
      </c>
      <c r="C43" s="59" t="str">
        <f>'Приложение 1'!C41</f>
        <v>O_D07</v>
      </c>
      <c r="D43" s="61">
        <f>'Приложение 2'!I41</f>
        <v>6.4403749999999995</v>
      </c>
      <c r="E43" s="61">
        <f>'Приложение 2'!N41</f>
        <v>0</v>
      </c>
      <c r="F43" s="62"/>
      <c r="G43" s="61">
        <f>'Приложение 2'!W41</f>
        <v>6.4403749999999995</v>
      </c>
      <c r="H43" s="62"/>
      <c r="I43" s="62"/>
      <c r="J43" s="302"/>
      <c r="K43" s="302"/>
      <c r="L43" s="154">
        <f t="shared" si="99"/>
        <v>6.4403749999999995</v>
      </c>
      <c r="M43" s="302"/>
      <c r="N43" s="154">
        <f>'Приложение 2'!X41</f>
        <v>0</v>
      </c>
      <c r="O43" s="302"/>
      <c r="P43" s="302"/>
      <c r="Q43" s="302"/>
      <c r="R43" s="302"/>
      <c r="S43" s="154">
        <f t="shared" si="89"/>
        <v>0</v>
      </c>
      <c r="T43" s="302"/>
      <c r="U43" s="154">
        <f>'Приложение 2'!Y41</f>
        <v>0</v>
      </c>
      <c r="V43" s="302"/>
      <c r="W43" s="302"/>
      <c r="X43" s="302"/>
      <c r="Y43" s="302"/>
      <c r="Z43" s="154">
        <f t="shared" si="100"/>
        <v>0</v>
      </c>
      <c r="AA43" s="302"/>
      <c r="AB43" s="154">
        <f>'Приложение 2'!Z41</f>
        <v>0</v>
      </c>
      <c r="AC43" s="302"/>
      <c r="AD43" s="302"/>
      <c r="AE43" s="302"/>
      <c r="AF43" s="302"/>
      <c r="AG43" s="154">
        <f t="shared" si="101"/>
        <v>0</v>
      </c>
      <c r="AH43" s="302"/>
      <c r="AI43" s="154">
        <f>'Приложение 2'!AA41</f>
        <v>0</v>
      </c>
      <c r="AJ43" s="302"/>
      <c r="AK43" s="302"/>
      <c r="AL43" s="302"/>
      <c r="AM43" s="302"/>
      <c r="AN43" s="154">
        <f t="shared" si="102"/>
        <v>0</v>
      </c>
      <c r="AO43" s="302"/>
      <c r="AP43" s="154">
        <f>'Приложение 2'!AB41</f>
        <v>0</v>
      </c>
      <c r="AQ43" s="302"/>
      <c r="AR43" s="302"/>
      <c r="AS43" s="302"/>
      <c r="AT43" s="302"/>
      <c r="AU43" s="154">
        <f t="shared" si="93"/>
        <v>0</v>
      </c>
      <c r="AV43" s="302"/>
      <c r="AW43" s="154">
        <f>'Приложение 2'!AC41</f>
        <v>0</v>
      </c>
      <c r="AX43" s="302"/>
      <c r="AY43" s="302"/>
      <c r="AZ43" s="302"/>
      <c r="BA43" s="302"/>
      <c r="BB43" s="154">
        <f t="shared" si="94"/>
        <v>0</v>
      </c>
      <c r="BC43" s="154">
        <f t="shared" si="95"/>
        <v>0</v>
      </c>
      <c r="BD43" s="154">
        <f t="shared" si="95"/>
        <v>6.4403749999999995</v>
      </c>
      <c r="BE43" s="302"/>
      <c r="BF43" s="302"/>
      <c r="BG43" s="302"/>
      <c r="BH43" s="302"/>
      <c r="BI43" s="154">
        <f t="shared" si="103"/>
        <v>6.4403749999999995</v>
      </c>
      <c r="BJ43" s="154">
        <f t="shared" si="97"/>
        <v>0</v>
      </c>
      <c r="BK43" s="154">
        <f t="shared" si="97"/>
        <v>0</v>
      </c>
      <c r="BL43" s="302"/>
      <c r="BM43" s="302"/>
      <c r="BN43" s="302"/>
      <c r="BO43" s="302"/>
      <c r="BP43" s="154">
        <f t="shared" si="98"/>
        <v>0</v>
      </c>
    </row>
    <row r="44" spans="1:68" outlineLevel="1" x14ac:dyDescent="0.25">
      <c r="A44" s="59" t="str">
        <f>'Приложение 1'!A42</f>
        <v>3.7.</v>
      </c>
      <c r="B44" s="60" t="str">
        <f>'Приложение 1'!B42</f>
        <v>Грузопассажирский фургон ГАЗ</v>
      </c>
      <c r="C44" s="59" t="str">
        <f>'Приложение 1'!C42</f>
        <v>O_D09</v>
      </c>
      <c r="D44" s="61">
        <f>'Приложение 2'!I42</f>
        <v>0</v>
      </c>
      <c r="E44" s="61">
        <f>'Приложение 2'!N42</f>
        <v>0</v>
      </c>
      <c r="F44" s="62"/>
      <c r="G44" s="61">
        <f>'Приложение 2'!W42</f>
        <v>0</v>
      </c>
      <c r="H44" s="62"/>
      <c r="I44" s="62"/>
      <c r="J44" s="302"/>
      <c r="K44" s="302"/>
      <c r="L44" s="154">
        <f t="shared" ref="L44" si="104">G44</f>
        <v>0</v>
      </c>
      <c r="M44" s="302"/>
      <c r="N44" s="154">
        <f>'Приложение 2'!X42</f>
        <v>0</v>
      </c>
      <c r="O44" s="302"/>
      <c r="P44" s="302"/>
      <c r="Q44" s="302"/>
      <c r="R44" s="302"/>
      <c r="S44" s="154">
        <f t="shared" ref="S44" si="105">N44</f>
        <v>0</v>
      </c>
      <c r="T44" s="302"/>
      <c r="U44" s="154">
        <f>'Приложение 2'!Y42</f>
        <v>0</v>
      </c>
      <c r="V44" s="302"/>
      <c r="W44" s="302"/>
      <c r="X44" s="302"/>
      <c r="Y44" s="302"/>
      <c r="Z44" s="154">
        <f t="shared" ref="Z44" si="106">U44</f>
        <v>0</v>
      </c>
      <c r="AA44" s="302"/>
      <c r="AB44" s="154">
        <f>'Приложение 2'!Z42</f>
        <v>0</v>
      </c>
      <c r="AC44" s="302"/>
      <c r="AD44" s="302"/>
      <c r="AE44" s="302"/>
      <c r="AF44" s="302"/>
      <c r="AG44" s="154">
        <f t="shared" ref="AG44" si="107">AB44</f>
        <v>0</v>
      </c>
      <c r="AH44" s="302"/>
      <c r="AI44" s="154">
        <f>'Приложение 2'!AA42</f>
        <v>0</v>
      </c>
      <c r="AJ44" s="302"/>
      <c r="AK44" s="302"/>
      <c r="AL44" s="302"/>
      <c r="AM44" s="302"/>
      <c r="AN44" s="154">
        <f t="shared" ref="AN44" si="108">AI44</f>
        <v>0</v>
      </c>
      <c r="AO44" s="302"/>
      <c r="AP44" s="154">
        <f>'Приложение 2'!AB42</f>
        <v>0</v>
      </c>
      <c r="AQ44" s="302"/>
      <c r="AR44" s="302"/>
      <c r="AS44" s="302"/>
      <c r="AT44" s="302"/>
      <c r="AU44" s="154">
        <f t="shared" si="93"/>
        <v>0</v>
      </c>
      <c r="AV44" s="302"/>
      <c r="AW44" s="154">
        <f>'Приложение 2'!AC42</f>
        <v>0</v>
      </c>
      <c r="AX44" s="302"/>
      <c r="AY44" s="302"/>
      <c r="AZ44" s="302"/>
      <c r="BA44" s="302"/>
      <c r="BB44" s="154">
        <f t="shared" si="94"/>
        <v>0</v>
      </c>
      <c r="BC44" s="154">
        <f t="shared" si="95"/>
        <v>0</v>
      </c>
      <c r="BD44" s="154">
        <f t="shared" si="95"/>
        <v>0</v>
      </c>
      <c r="BE44" s="302"/>
      <c r="BF44" s="302"/>
      <c r="BG44" s="302"/>
      <c r="BH44" s="302"/>
      <c r="BI44" s="154">
        <f t="shared" ref="BI44" si="109">BD44</f>
        <v>0</v>
      </c>
      <c r="BJ44" s="154">
        <f t="shared" si="97"/>
        <v>0</v>
      </c>
      <c r="BK44" s="154">
        <f t="shared" si="97"/>
        <v>0</v>
      </c>
      <c r="BL44" s="302"/>
      <c r="BM44" s="302"/>
      <c r="BN44" s="302"/>
      <c r="BO44" s="302"/>
      <c r="BP44" s="154">
        <f t="shared" ref="BP44" si="110">BK44</f>
        <v>0</v>
      </c>
    </row>
    <row r="45" spans="1:68" outlineLevel="1" x14ac:dyDescent="0.25">
      <c r="A45" s="59" t="str">
        <f>'Приложение 1'!A43</f>
        <v>3.8.</v>
      </c>
      <c r="B45" s="60" t="str">
        <f>'Приложение 1'!B43</f>
        <v>Вывеска у центрального входа</v>
      </c>
      <c r="C45" s="59" t="str">
        <f>'Приложение 1'!C43</f>
        <v>O_D10</v>
      </c>
      <c r="D45" s="61">
        <f>'Приложение 2'!I43</f>
        <v>2.0714424</v>
      </c>
      <c r="E45" s="61">
        <f>'Приложение 2'!N43</f>
        <v>7.8145868800000002</v>
      </c>
      <c r="F45" s="62"/>
      <c r="G45" s="61">
        <f>'Приложение 2'!W43</f>
        <v>0</v>
      </c>
      <c r="H45" s="62"/>
      <c r="I45" s="62"/>
      <c r="J45" s="302"/>
      <c r="K45" s="302"/>
      <c r="L45" s="154">
        <f t="shared" ref="L45" si="111">G45</f>
        <v>0</v>
      </c>
      <c r="M45" s="302"/>
      <c r="N45" s="154">
        <f>'Приложение 2'!X43</f>
        <v>1.8362080000000001</v>
      </c>
      <c r="O45" s="302"/>
      <c r="P45" s="302"/>
      <c r="Q45" s="302"/>
      <c r="R45" s="302"/>
      <c r="S45" s="154">
        <f t="shared" ref="S45" si="112">N45</f>
        <v>1.8362080000000001</v>
      </c>
      <c r="T45" s="302"/>
      <c r="U45" s="154">
        <f>'Приложение 2'!Y43</f>
        <v>0</v>
      </c>
      <c r="V45" s="302"/>
      <c r="W45" s="302"/>
      <c r="X45" s="302"/>
      <c r="Y45" s="302"/>
      <c r="Z45" s="154">
        <f t="shared" ref="Z45" si="113">U45</f>
        <v>0</v>
      </c>
      <c r="AA45" s="302"/>
      <c r="AB45" s="154">
        <f>'Приложение 2'!Z43</f>
        <v>1.9151649399999999</v>
      </c>
      <c r="AC45" s="302"/>
      <c r="AD45" s="302"/>
      <c r="AE45" s="302"/>
      <c r="AF45" s="302"/>
      <c r="AG45" s="154">
        <f t="shared" ref="AG45" si="114">AB45</f>
        <v>1.9151649399999999</v>
      </c>
      <c r="AH45" s="302"/>
      <c r="AI45" s="154">
        <f>'Приложение 2'!AA43</f>
        <v>0</v>
      </c>
      <c r="AJ45" s="302"/>
      <c r="AK45" s="302"/>
      <c r="AL45" s="302"/>
      <c r="AM45" s="302"/>
      <c r="AN45" s="154">
        <f t="shared" ref="AN45" si="115">AI45</f>
        <v>0</v>
      </c>
      <c r="AO45" s="302"/>
      <c r="AP45" s="154">
        <f>'Приложение 2'!AB43</f>
        <v>1.99177154</v>
      </c>
      <c r="AQ45" s="302"/>
      <c r="AR45" s="302"/>
      <c r="AS45" s="302"/>
      <c r="AT45" s="302"/>
      <c r="AU45" s="154">
        <f t="shared" si="93"/>
        <v>1.99177154</v>
      </c>
      <c r="AV45" s="302"/>
      <c r="AW45" s="154">
        <f>'Приложение 2'!AC43</f>
        <v>2.0714424</v>
      </c>
      <c r="AX45" s="302"/>
      <c r="AY45" s="302"/>
      <c r="AZ45" s="302"/>
      <c r="BA45" s="302"/>
      <c r="BB45" s="154">
        <f t="shared" si="94"/>
        <v>2.0714424</v>
      </c>
      <c r="BC45" s="154">
        <f t="shared" si="95"/>
        <v>0</v>
      </c>
      <c r="BD45" s="154">
        <f t="shared" si="95"/>
        <v>2.0714424</v>
      </c>
      <c r="BE45" s="302"/>
      <c r="BF45" s="302"/>
      <c r="BG45" s="302"/>
      <c r="BH45" s="302"/>
      <c r="BI45" s="154">
        <f t="shared" ref="BI45" si="116">BD45</f>
        <v>2.0714424</v>
      </c>
      <c r="BJ45" s="154">
        <f t="shared" si="97"/>
        <v>0</v>
      </c>
      <c r="BK45" s="154">
        <f t="shared" si="97"/>
        <v>7.8145868800000002</v>
      </c>
      <c r="BL45" s="302"/>
      <c r="BM45" s="302"/>
      <c r="BN45" s="302"/>
      <c r="BO45" s="302"/>
      <c r="BP45" s="154">
        <f t="shared" ref="BP45" si="117">BK45</f>
        <v>7.8145868800000002</v>
      </c>
    </row>
    <row r="46" spans="1:68" outlineLevel="1" x14ac:dyDescent="0.25">
      <c r="A46" s="202" t="s">
        <v>307</v>
      </c>
      <c r="B46" s="288" t="s">
        <v>328</v>
      </c>
      <c r="C46" s="256" t="s">
        <v>337</v>
      </c>
      <c r="D46" s="61">
        <f>'Приложение 2'!I44</f>
        <v>12.67392634</v>
      </c>
      <c r="E46" s="61">
        <f>'Приложение 2'!N44</f>
        <v>20.290468600000001</v>
      </c>
      <c r="F46" s="204"/>
      <c r="G46" s="61">
        <f>'Приложение 2'!W44</f>
        <v>0</v>
      </c>
      <c r="H46" s="62"/>
      <c r="I46" s="62"/>
      <c r="J46" s="302"/>
      <c r="K46" s="302"/>
      <c r="L46" s="154">
        <f t="shared" ref="L46" si="118">G46</f>
        <v>0</v>
      </c>
      <c r="M46" s="233"/>
      <c r="N46" s="154">
        <f>'Приложение 2'!X44</f>
        <v>0</v>
      </c>
      <c r="O46" s="302"/>
      <c r="P46" s="302"/>
      <c r="Q46" s="302"/>
      <c r="R46" s="302"/>
      <c r="S46" s="154">
        <f t="shared" ref="S46:S47" si="119">N46</f>
        <v>0</v>
      </c>
      <c r="T46" s="233"/>
      <c r="U46" s="154">
        <f>'Приложение 2'!Y44</f>
        <v>0</v>
      </c>
      <c r="V46" s="302"/>
      <c r="W46" s="302"/>
      <c r="X46" s="302"/>
      <c r="Y46" s="302"/>
      <c r="Z46" s="154">
        <f t="shared" ref="Z46" si="120">U46</f>
        <v>0</v>
      </c>
      <c r="AA46" s="302"/>
      <c r="AB46" s="154">
        <f>'Приложение 2'!Z44</f>
        <v>0</v>
      </c>
      <c r="AC46" s="302"/>
      <c r="AD46" s="302"/>
      <c r="AE46" s="302"/>
      <c r="AF46" s="302"/>
      <c r="AG46" s="154">
        <f t="shared" ref="AG46" si="121">AB46</f>
        <v>0</v>
      </c>
      <c r="AH46" s="302"/>
      <c r="AI46" s="154">
        <f>'Приложение 2'!AA44</f>
        <v>0</v>
      </c>
      <c r="AJ46" s="302"/>
      <c r="AK46" s="302"/>
      <c r="AL46" s="302"/>
      <c r="AM46" s="302"/>
      <c r="AN46" s="154">
        <f t="shared" ref="AN46" si="122">AI46</f>
        <v>0</v>
      </c>
      <c r="AO46" s="302"/>
      <c r="AP46" s="154">
        <f>'Приложение 2'!AB44</f>
        <v>7.6165422600000001</v>
      </c>
      <c r="AQ46" s="302"/>
      <c r="AR46" s="302"/>
      <c r="AS46" s="302"/>
      <c r="AT46" s="302"/>
      <c r="AU46" s="154">
        <f t="shared" si="93"/>
        <v>7.6165422600000001</v>
      </c>
      <c r="AV46" s="302"/>
      <c r="AW46" s="154">
        <f>'Приложение 2'!AC44</f>
        <v>12.67392634</v>
      </c>
      <c r="AX46" s="302"/>
      <c r="AY46" s="302"/>
      <c r="AZ46" s="302"/>
      <c r="BA46" s="302"/>
      <c r="BB46" s="154">
        <f t="shared" ref="BB46" si="123">AW46</f>
        <v>12.67392634</v>
      </c>
      <c r="BC46" s="154">
        <f t="shared" si="95"/>
        <v>0</v>
      </c>
      <c r="BD46" s="154">
        <f t="shared" si="95"/>
        <v>12.67392634</v>
      </c>
      <c r="BE46" s="302"/>
      <c r="BF46" s="302"/>
      <c r="BG46" s="302"/>
      <c r="BH46" s="302"/>
      <c r="BI46" s="154">
        <f t="shared" ref="BI46" si="124">BD46</f>
        <v>12.67392634</v>
      </c>
      <c r="BJ46" s="154">
        <f t="shared" si="97"/>
        <v>0</v>
      </c>
      <c r="BK46" s="154">
        <f t="shared" si="97"/>
        <v>20.290468600000001</v>
      </c>
      <c r="BL46" s="302"/>
      <c r="BM46" s="302"/>
      <c r="BN46" s="302"/>
      <c r="BO46" s="302"/>
      <c r="BP46" s="154">
        <f t="shared" ref="BP46" si="125">BK46</f>
        <v>20.290468600000001</v>
      </c>
    </row>
    <row r="47" spans="1:68" outlineLevel="1" x14ac:dyDescent="0.25">
      <c r="A47" s="26" t="s">
        <v>308</v>
      </c>
      <c r="B47" s="150" t="s">
        <v>340</v>
      </c>
      <c r="C47" s="226" t="s">
        <v>338</v>
      </c>
      <c r="D47" s="61">
        <f>'Приложение 2'!I45</f>
        <v>0</v>
      </c>
      <c r="E47" s="61">
        <f>'Приложение 2'!N45</f>
        <v>5.42223729</v>
      </c>
      <c r="F47" s="204"/>
      <c r="G47" s="61">
        <f>'Приложение 2'!W45</f>
        <v>0</v>
      </c>
      <c r="H47" s="62"/>
      <c r="I47" s="62"/>
      <c r="J47" s="302"/>
      <c r="K47" s="302"/>
      <c r="L47" s="154">
        <f t="shared" ref="L47" si="126">G47</f>
        <v>0</v>
      </c>
      <c r="M47" s="233"/>
      <c r="N47" s="154">
        <f>'Приложение 2'!X45</f>
        <v>5.42223729</v>
      </c>
      <c r="O47" s="233"/>
      <c r="P47" s="233"/>
      <c r="Q47" s="233"/>
      <c r="R47" s="233"/>
      <c r="S47" s="154">
        <f t="shared" si="119"/>
        <v>5.42223729</v>
      </c>
      <c r="T47" s="233"/>
      <c r="U47" s="154">
        <f>'Приложение 2'!Y45</f>
        <v>0</v>
      </c>
      <c r="V47" s="302"/>
      <c r="W47" s="302"/>
      <c r="X47" s="302"/>
      <c r="Y47" s="302"/>
      <c r="Z47" s="154">
        <f t="shared" ref="Z47" si="127">U47</f>
        <v>0</v>
      </c>
      <c r="AA47" s="302"/>
      <c r="AB47" s="154">
        <f>'Приложение 2'!Z45</f>
        <v>0</v>
      </c>
      <c r="AC47" s="302"/>
      <c r="AD47" s="302"/>
      <c r="AE47" s="302"/>
      <c r="AF47" s="302"/>
      <c r="AG47" s="154">
        <f t="shared" ref="AG47" si="128">AB47</f>
        <v>0</v>
      </c>
      <c r="AH47" s="302"/>
      <c r="AI47" s="154">
        <f>'Приложение 2'!AA45</f>
        <v>0</v>
      </c>
      <c r="AJ47" s="302"/>
      <c r="AK47" s="302"/>
      <c r="AL47" s="302"/>
      <c r="AM47" s="302"/>
      <c r="AN47" s="154">
        <f t="shared" ref="AN47" si="129">AI47</f>
        <v>0</v>
      </c>
      <c r="AO47" s="302"/>
      <c r="AP47" s="154">
        <f>'Приложение 2'!AB45</f>
        <v>0</v>
      </c>
      <c r="AQ47" s="302"/>
      <c r="AR47" s="302"/>
      <c r="AS47" s="302"/>
      <c r="AT47" s="302"/>
      <c r="AU47" s="154">
        <f t="shared" si="93"/>
        <v>0</v>
      </c>
      <c r="AV47" s="302"/>
      <c r="AW47" s="154">
        <f>'Приложение 2'!AC45</f>
        <v>0</v>
      </c>
      <c r="AX47" s="302"/>
      <c r="AY47" s="302"/>
      <c r="AZ47" s="302"/>
      <c r="BA47" s="302"/>
      <c r="BB47" s="154">
        <f t="shared" ref="BB47" si="130">AW47</f>
        <v>0</v>
      </c>
      <c r="BC47" s="154">
        <f t="shared" si="95"/>
        <v>0</v>
      </c>
      <c r="BD47" s="154">
        <f t="shared" si="95"/>
        <v>0</v>
      </c>
      <c r="BE47" s="302"/>
      <c r="BF47" s="302"/>
      <c r="BG47" s="302"/>
      <c r="BH47" s="302"/>
      <c r="BI47" s="154">
        <f t="shared" ref="BI47" si="131">BD47</f>
        <v>0</v>
      </c>
      <c r="BJ47" s="154">
        <f t="shared" si="97"/>
        <v>0</v>
      </c>
      <c r="BK47" s="154">
        <f t="shared" si="97"/>
        <v>5.42223729</v>
      </c>
      <c r="BL47" s="302"/>
      <c r="BM47" s="302"/>
      <c r="BN47" s="302"/>
      <c r="BO47" s="302"/>
      <c r="BP47" s="154">
        <f t="shared" ref="BP47" si="132">BK47</f>
        <v>5.42223729</v>
      </c>
    </row>
    <row r="48" spans="1:68" outlineLevel="1" x14ac:dyDescent="0.25">
      <c r="A48" s="254" t="s">
        <v>311</v>
      </c>
      <c r="B48" s="255" t="s">
        <v>322</v>
      </c>
      <c r="C48" s="226" t="s">
        <v>339</v>
      </c>
      <c r="D48" s="61">
        <f>'Приложение 2'!I46</f>
        <v>0</v>
      </c>
      <c r="E48" s="61">
        <f>'Приложение 2'!N46</f>
        <v>0.53979918999999998</v>
      </c>
      <c r="F48" s="204"/>
      <c r="G48" s="61">
        <f>'Приложение 2'!W46</f>
        <v>0</v>
      </c>
      <c r="H48" s="62"/>
      <c r="I48" s="62"/>
      <c r="J48" s="302"/>
      <c r="K48" s="302"/>
      <c r="L48" s="154">
        <f t="shared" ref="L48" si="133">G48</f>
        <v>0</v>
      </c>
      <c r="M48" s="233"/>
      <c r="N48" s="154">
        <f>'Приложение 2'!X46</f>
        <v>0.26421888999999998</v>
      </c>
      <c r="O48" s="233"/>
      <c r="P48" s="233"/>
      <c r="Q48" s="233"/>
      <c r="R48" s="233"/>
      <c r="S48" s="154">
        <f t="shared" ref="S48" si="134">N48</f>
        <v>0.26421888999999998</v>
      </c>
      <c r="T48" s="233"/>
      <c r="U48" s="154">
        <f>'Приложение 2'!Y46</f>
        <v>0</v>
      </c>
      <c r="V48" s="302"/>
      <c r="W48" s="302"/>
      <c r="X48" s="302"/>
      <c r="Y48" s="302"/>
      <c r="Z48" s="154">
        <f t="shared" ref="Z48" si="135">U48</f>
        <v>0</v>
      </c>
      <c r="AA48" s="302"/>
      <c r="AB48" s="154">
        <f>'Приложение 2'!Z46</f>
        <v>0.2755803</v>
      </c>
      <c r="AC48" s="302"/>
      <c r="AD48" s="302"/>
      <c r="AE48" s="302"/>
      <c r="AF48" s="302"/>
      <c r="AG48" s="154">
        <f t="shared" ref="AG48" si="136">AB48</f>
        <v>0.2755803</v>
      </c>
      <c r="AH48" s="302"/>
      <c r="AI48" s="154">
        <f>'Приложение 2'!AA46</f>
        <v>0</v>
      </c>
      <c r="AJ48" s="302"/>
      <c r="AK48" s="302"/>
      <c r="AL48" s="302"/>
      <c r="AM48" s="302"/>
      <c r="AN48" s="154">
        <f t="shared" ref="AN48" si="137">AI48</f>
        <v>0</v>
      </c>
      <c r="AO48" s="302"/>
      <c r="AP48" s="154">
        <f>'Приложение 2'!AB46</f>
        <v>0</v>
      </c>
      <c r="AQ48" s="302"/>
      <c r="AR48" s="302"/>
      <c r="AS48" s="302"/>
      <c r="AT48" s="302"/>
      <c r="AU48" s="154">
        <f t="shared" ref="AU48" si="138">AP48</f>
        <v>0</v>
      </c>
      <c r="AV48" s="302"/>
      <c r="AW48" s="154">
        <f>'Приложение 2'!AC46</f>
        <v>0</v>
      </c>
      <c r="AX48" s="302"/>
      <c r="AY48" s="302"/>
      <c r="AZ48" s="302"/>
      <c r="BA48" s="302"/>
      <c r="BB48" s="154">
        <f t="shared" ref="BB48" si="139">AW48</f>
        <v>0</v>
      </c>
      <c r="BC48" s="154">
        <f t="shared" si="95"/>
        <v>0</v>
      </c>
      <c r="BD48" s="154">
        <f t="shared" si="95"/>
        <v>0</v>
      </c>
      <c r="BE48" s="302"/>
      <c r="BF48" s="302"/>
      <c r="BG48" s="302"/>
      <c r="BH48" s="302"/>
      <c r="BI48" s="154">
        <f t="shared" ref="BI48" si="140">BD48</f>
        <v>0</v>
      </c>
      <c r="BJ48" s="154">
        <f t="shared" si="97"/>
        <v>0</v>
      </c>
      <c r="BK48" s="154">
        <f t="shared" si="97"/>
        <v>0.53979918999999998</v>
      </c>
      <c r="BL48" s="302"/>
      <c r="BM48" s="302"/>
      <c r="BN48" s="302"/>
      <c r="BO48" s="302"/>
      <c r="BP48" s="154">
        <f t="shared" ref="BP48" si="141">BK48</f>
        <v>0.53979918999999998</v>
      </c>
    </row>
    <row r="49" spans="1:73" outlineLevel="1" x14ac:dyDescent="0.25">
      <c r="A49" s="229"/>
      <c r="B49" s="223"/>
      <c r="C49" s="226"/>
      <c r="D49" s="232"/>
      <c r="E49" s="232"/>
      <c r="F49" s="233"/>
      <c r="G49" s="232"/>
      <c r="H49" s="233"/>
      <c r="I49" s="233"/>
      <c r="J49" s="233"/>
      <c r="K49" s="233"/>
      <c r="L49" s="232"/>
      <c r="M49" s="233"/>
      <c r="N49" s="232"/>
      <c r="O49" s="233"/>
      <c r="P49" s="233"/>
      <c r="Q49" s="233"/>
      <c r="R49" s="233"/>
      <c r="S49" s="232"/>
      <c r="T49" s="233"/>
      <c r="U49" s="232"/>
      <c r="V49" s="233"/>
      <c r="W49" s="233"/>
      <c r="X49" s="233"/>
      <c r="Y49" s="233"/>
      <c r="Z49" s="232"/>
      <c r="AA49" s="233"/>
      <c r="AB49" s="232"/>
      <c r="AC49" s="233"/>
      <c r="AD49" s="233"/>
      <c r="AE49" s="233"/>
      <c r="AF49" s="233"/>
      <c r="AG49" s="232"/>
      <c r="AH49" s="233"/>
      <c r="AI49" s="232"/>
      <c r="AJ49" s="233"/>
      <c r="AK49" s="233"/>
      <c r="AL49" s="233"/>
      <c r="AM49" s="233"/>
      <c r="AN49" s="232"/>
      <c r="AO49" s="233"/>
      <c r="AP49" s="232"/>
      <c r="AQ49" s="233"/>
      <c r="AR49" s="233"/>
      <c r="AS49" s="233"/>
      <c r="AT49" s="233"/>
      <c r="AU49" s="232"/>
      <c r="AV49" s="233"/>
      <c r="AW49" s="232"/>
      <c r="AX49" s="233"/>
      <c r="AY49" s="233"/>
      <c r="AZ49" s="233"/>
      <c r="BA49" s="233"/>
      <c r="BB49" s="232"/>
      <c r="BC49" s="232"/>
      <c r="BD49" s="232"/>
      <c r="BE49" s="233"/>
      <c r="BF49" s="233"/>
      <c r="BG49" s="233"/>
      <c r="BH49" s="233"/>
      <c r="BI49" s="232"/>
      <c r="BJ49" s="232"/>
      <c r="BK49" s="232"/>
      <c r="BL49" s="233"/>
      <c r="BM49" s="233"/>
      <c r="BN49" s="233"/>
      <c r="BO49" s="233"/>
      <c r="BP49" s="232"/>
    </row>
    <row r="50" spans="1:73" s="41" customFormat="1" x14ac:dyDescent="0.25">
      <c r="A50" s="55"/>
      <c r="B50" s="56" t="str">
        <f>'Приложение 1'!B48</f>
        <v>ИТОГО</v>
      </c>
      <c r="C50" s="63"/>
      <c r="D50" s="57">
        <f>D16+D34+D37</f>
        <v>1019.939250051076</v>
      </c>
      <c r="E50" s="57">
        <f>E16+E34+E37</f>
        <v>1203.8823206123668</v>
      </c>
      <c r="F50" s="57">
        <f>F16+F34+F37</f>
        <v>6.08286661</v>
      </c>
      <c r="G50" s="57">
        <f>G16+G34+G37</f>
        <v>192.862145</v>
      </c>
      <c r="H50" s="58"/>
      <c r="I50" s="58"/>
      <c r="J50" s="58"/>
      <c r="K50" s="58"/>
      <c r="L50" s="57">
        <f>L16+L34+L37</f>
        <v>192.862145</v>
      </c>
      <c r="M50" s="57">
        <f>M16+M34+M37</f>
        <v>34.340916666666672</v>
      </c>
      <c r="N50" s="57">
        <f>N16+N34+N37</f>
        <v>162.12308054604668</v>
      </c>
      <c r="O50" s="58"/>
      <c r="P50" s="58"/>
      <c r="Q50" s="58"/>
      <c r="R50" s="58"/>
      <c r="S50" s="57">
        <f>S16+S34+S37</f>
        <v>162.12308054604668</v>
      </c>
      <c r="T50" s="57">
        <f>T16+T34+T37</f>
        <v>0</v>
      </c>
      <c r="U50" s="57">
        <f>U16+U34+U37</f>
        <v>238.71920884092825</v>
      </c>
      <c r="V50" s="58"/>
      <c r="W50" s="58"/>
      <c r="X50" s="58"/>
      <c r="Y50" s="58"/>
      <c r="Z50" s="57">
        <f>Z16+Z34+Z37</f>
        <v>238.71920884092825</v>
      </c>
      <c r="AA50" s="57">
        <f>AA16+AA34+AA37</f>
        <v>0</v>
      </c>
      <c r="AB50" s="57">
        <f>AB16+AB34+AB37</f>
        <v>347.79327950484668</v>
      </c>
      <c r="AC50" s="58"/>
      <c r="AD50" s="58"/>
      <c r="AE50" s="58"/>
      <c r="AF50" s="58"/>
      <c r="AG50" s="57">
        <f>AG16+AG34+AG37</f>
        <v>347.79327950484668</v>
      </c>
      <c r="AH50" s="57">
        <f>AH16+AH34+AH37</f>
        <v>0</v>
      </c>
      <c r="AI50" s="57">
        <f>AI16+AI34+AI37</f>
        <v>251.40199999999999</v>
      </c>
      <c r="AJ50" s="58"/>
      <c r="AK50" s="58"/>
      <c r="AL50" s="58"/>
      <c r="AM50" s="58"/>
      <c r="AN50" s="57">
        <f>AN16+AN34+AN37</f>
        <v>251.40199999999999</v>
      </c>
      <c r="AO50" s="57">
        <f>AO16+AO34+AO37</f>
        <v>0</v>
      </c>
      <c r="AP50" s="57">
        <f>AP16+AP34+AP37</f>
        <v>325.00180323903902</v>
      </c>
      <c r="AQ50" s="58"/>
      <c r="AR50" s="58"/>
      <c r="AS50" s="58"/>
      <c r="AT50" s="58"/>
      <c r="AU50" s="57">
        <f>AU16+AU34+AU37</f>
        <v>325.00180323903902</v>
      </c>
      <c r="AV50" s="57">
        <f>AV16+AV34+AV37</f>
        <v>0</v>
      </c>
      <c r="AW50" s="57">
        <f>AW16+AW34+AW37</f>
        <v>336.95589621014761</v>
      </c>
      <c r="AX50" s="58"/>
      <c r="AY50" s="58"/>
      <c r="AZ50" s="58"/>
      <c r="BA50" s="58"/>
      <c r="BB50" s="57">
        <f>BB16+BB34+BB37</f>
        <v>336.95589621014761</v>
      </c>
      <c r="BC50" s="57">
        <f>BC16+BC34+BC37</f>
        <v>6.08286661</v>
      </c>
      <c r="BD50" s="57">
        <f>BD16+BD34+BD37</f>
        <v>1019.939250051076</v>
      </c>
      <c r="BE50" s="58"/>
      <c r="BF50" s="58"/>
      <c r="BG50" s="58"/>
      <c r="BH50" s="58"/>
      <c r="BI50" s="57">
        <f>BI16+BI34+BI37</f>
        <v>1019.939250051076</v>
      </c>
      <c r="BJ50" s="57">
        <f>BJ16+BJ34+BJ37</f>
        <v>34.340916666666672</v>
      </c>
      <c r="BK50" s="57">
        <f>BK16+BK34+BK37</f>
        <v>1171.87405950008</v>
      </c>
      <c r="BL50" s="58"/>
      <c r="BM50" s="58"/>
      <c r="BN50" s="58"/>
      <c r="BO50" s="58"/>
      <c r="BP50" s="57">
        <f>BP16+BP34+BP37</f>
        <v>1171.87405950008</v>
      </c>
      <c r="BU50" s="152"/>
    </row>
    <row r="52" spans="1:73" ht="19.5" customHeight="1" outlineLevel="1" x14ac:dyDescent="0.25">
      <c r="A52" s="333" t="s">
        <v>49</v>
      </c>
      <c r="B52" s="333"/>
      <c r="C52" s="333"/>
      <c r="D52" s="333"/>
      <c r="E52" s="333"/>
      <c r="F52" s="333"/>
      <c r="G52" s="333"/>
      <c r="H52" s="333"/>
      <c r="I52" s="333"/>
      <c r="J52" s="333"/>
      <c r="K52" s="333"/>
      <c r="L52" s="333"/>
      <c r="M52" s="333"/>
      <c r="N52" s="333"/>
      <c r="O52" s="333"/>
      <c r="P52" s="333"/>
      <c r="Q52" s="333"/>
      <c r="R52" s="333"/>
      <c r="S52" s="333"/>
      <c r="T52" s="333"/>
      <c r="U52" s="333"/>
      <c r="V52" s="333"/>
      <c r="W52" s="333"/>
      <c r="X52" s="333"/>
      <c r="Y52" s="333"/>
      <c r="Z52" s="333"/>
      <c r="AA52" s="333"/>
      <c r="AB52" s="333"/>
      <c r="AC52" s="333"/>
      <c r="AD52" s="333"/>
      <c r="AE52" s="333"/>
      <c r="AF52" s="333"/>
      <c r="AG52" s="333"/>
      <c r="AH52" s="333"/>
      <c r="AI52" s="333"/>
      <c r="AJ52" s="333"/>
      <c r="AK52" s="333"/>
      <c r="AL52" s="333"/>
      <c r="AM52" s="333"/>
      <c r="AN52" s="333"/>
      <c r="AO52" s="333"/>
      <c r="AP52" s="333"/>
      <c r="AQ52" s="333"/>
      <c r="AR52" s="333"/>
      <c r="AS52" s="333"/>
      <c r="AT52" s="333"/>
      <c r="AU52" s="333"/>
      <c r="AV52" s="333"/>
      <c r="AW52" s="333"/>
      <c r="AX52" s="333"/>
      <c r="AY52" s="333"/>
      <c r="AZ52" s="333"/>
      <c r="BA52" s="333"/>
      <c r="BB52" s="333"/>
      <c r="BC52" s="333"/>
      <c r="BD52" s="333"/>
      <c r="BE52" s="333"/>
      <c r="BF52" s="333"/>
      <c r="BG52" s="333"/>
      <c r="BH52" s="333"/>
      <c r="BI52" s="333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</row>
    <row r="53" spans="1:73" ht="19.5" customHeight="1" outlineLevel="1" x14ac:dyDescent="0.25">
      <c r="A53" s="333" t="s">
        <v>50</v>
      </c>
      <c r="B53" s="333"/>
      <c r="C53" s="333"/>
      <c r="D53" s="333"/>
      <c r="E53" s="333"/>
      <c r="F53" s="333"/>
      <c r="G53" s="333"/>
      <c r="H53" s="333"/>
      <c r="I53" s="333"/>
      <c r="J53" s="333"/>
      <c r="K53" s="333"/>
      <c r="L53" s="333"/>
      <c r="M53" s="333"/>
      <c r="N53" s="333"/>
      <c r="O53" s="333"/>
      <c r="P53" s="333"/>
      <c r="Q53" s="333"/>
      <c r="R53" s="333"/>
      <c r="S53" s="333"/>
      <c r="T53" s="333"/>
      <c r="U53" s="333"/>
      <c r="V53" s="333"/>
      <c r="W53" s="333"/>
      <c r="X53" s="333"/>
      <c r="Y53" s="333"/>
      <c r="Z53" s="333"/>
      <c r="AA53" s="333"/>
      <c r="AB53" s="333"/>
      <c r="AC53" s="333"/>
      <c r="AD53" s="333"/>
      <c r="AE53" s="333"/>
      <c r="AF53" s="333"/>
      <c r="AG53" s="333"/>
      <c r="AH53" s="333"/>
      <c r="AI53" s="333"/>
      <c r="AJ53" s="333"/>
      <c r="AK53" s="333"/>
      <c r="AL53" s="333"/>
      <c r="AM53" s="333"/>
      <c r="AN53" s="333"/>
      <c r="AO53" s="333"/>
      <c r="AP53" s="333"/>
      <c r="AQ53" s="333"/>
      <c r="AR53" s="333"/>
      <c r="AS53" s="333"/>
      <c r="AT53" s="333"/>
      <c r="AU53" s="333"/>
      <c r="AV53" s="333"/>
      <c r="AW53" s="333"/>
      <c r="AX53" s="333"/>
      <c r="AY53" s="333"/>
      <c r="AZ53" s="333"/>
      <c r="BA53" s="333"/>
      <c r="BB53" s="333"/>
      <c r="BC53" s="333"/>
      <c r="BD53" s="333"/>
      <c r="BE53" s="333"/>
      <c r="BF53" s="333"/>
      <c r="BG53" s="333"/>
      <c r="BH53" s="333"/>
      <c r="BI53" s="333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</row>
    <row r="54" spans="1:73" ht="55.5" customHeight="1" outlineLevel="1" x14ac:dyDescent="0.25">
      <c r="A54" s="355" t="s">
        <v>85</v>
      </c>
      <c r="B54" s="355"/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55"/>
      <c r="O54" s="355"/>
      <c r="P54" s="355"/>
      <c r="Q54" s="355"/>
      <c r="R54" s="355"/>
      <c r="S54" s="355"/>
      <c r="T54" s="355"/>
      <c r="U54" s="355"/>
      <c r="V54" s="355"/>
      <c r="W54" s="355"/>
      <c r="X54" s="355"/>
      <c r="Y54" s="355"/>
      <c r="Z54" s="355"/>
      <c r="AA54" s="355"/>
      <c r="AB54" s="355"/>
      <c r="AC54" s="355"/>
      <c r="AD54" s="355"/>
      <c r="AE54" s="355"/>
      <c r="AF54" s="355"/>
      <c r="AG54" s="355"/>
      <c r="AH54" s="355"/>
      <c r="AI54" s="355"/>
      <c r="AJ54" s="355"/>
      <c r="AK54" s="355"/>
      <c r="AL54" s="355"/>
      <c r="AM54" s="355"/>
      <c r="AN54" s="355"/>
      <c r="AO54" s="355"/>
      <c r="AP54" s="355"/>
      <c r="AQ54" s="355"/>
      <c r="AR54" s="355"/>
      <c r="AS54" s="355"/>
      <c r="AT54" s="355"/>
      <c r="AU54" s="355"/>
      <c r="AV54" s="355"/>
      <c r="AW54" s="355"/>
      <c r="AX54" s="355"/>
      <c r="AY54" s="355"/>
      <c r="AZ54" s="355"/>
      <c r="BA54" s="355"/>
      <c r="BB54" s="355"/>
      <c r="BC54" s="355"/>
      <c r="BD54" s="355"/>
      <c r="BE54" s="355"/>
      <c r="BF54" s="355"/>
      <c r="BG54" s="355"/>
      <c r="BH54" s="355"/>
      <c r="BI54" s="355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</row>
    <row r="55" spans="1:73" ht="55.5" customHeight="1" outlineLevel="1" x14ac:dyDescent="0.25">
      <c r="A55" s="339" t="s">
        <v>86</v>
      </c>
      <c r="B55" s="356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6"/>
      <c r="P55" s="356"/>
      <c r="Q55" s="356"/>
      <c r="R55" s="356"/>
      <c r="S55" s="356"/>
      <c r="T55" s="356"/>
      <c r="U55" s="356"/>
      <c r="V55" s="356"/>
      <c r="W55" s="356"/>
      <c r="X55" s="356"/>
      <c r="Y55" s="356"/>
      <c r="Z55" s="356"/>
      <c r="AA55" s="356"/>
      <c r="AB55" s="356"/>
      <c r="AC55" s="356"/>
      <c r="AD55" s="356"/>
      <c r="AE55" s="356"/>
      <c r="AF55" s="356"/>
      <c r="AG55" s="356"/>
      <c r="AH55" s="356"/>
      <c r="AI55" s="356"/>
      <c r="AJ55" s="356"/>
      <c r="AK55" s="356"/>
      <c r="AL55" s="356"/>
      <c r="AM55" s="356"/>
      <c r="AN55" s="356"/>
      <c r="AO55" s="356"/>
      <c r="AP55" s="356"/>
      <c r="AQ55" s="356"/>
      <c r="AR55" s="356"/>
      <c r="AS55" s="356"/>
      <c r="AT55" s="356"/>
      <c r="AU55" s="356"/>
      <c r="AV55" s="356"/>
      <c r="AW55" s="356"/>
      <c r="AX55" s="356"/>
      <c r="AY55" s="356"/>
      <c r="AZ55" s="356"/>
      <c r="BA55" s="356"/>
      <c r="BB55" s="356"/>
      <c r="BC55" s="356"/>
      <c r="BD55" s="356"/>
      <c r="BE55" s="356"/>
      <c r="BF55" s="356"/>
      <c r="BG55" s="356"/>
      <c r="BH55" s="356"/>
      <c r="BI55" s="356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</row>
    <row r="56" spans="1:73" ht="38.25" customHeight="1" outlineLevel="1" x14ac:dyDescent="0.25">
      <c r="A56" s="334" t="s">
        <v>87</v>
      </c>
      <c r="B56" s="334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  <c r="P56" s="334"/>
      <c r="Q56" s="334"/>
      <c r="R56" s="334"/>
      <c r="S56" s="334"/>
      <c r="T56" s="334"/>
      <c r="U56" s="334"/>
      <c r="V56" s="334"/>
      <c r="W56" s="334"/>
      <c r="X56" s="334"/>
      <c r="Y56" s="334"/>
      <c r="Z56" s="334"/>
      <c r="AA56" s="334"/>
      <c r="AB56" s="334"/>
      <c r="AC56" s="334"/>
      <c r="AD56" s="334"/>
      <c r="AE56" s="334"/>
      <c r="AF56" s="334"/>
      <c r="AG56" s="334"/>
      <c r="AH56" s="334"/>
      <c r="AI56" s="334"/>
      <c r="AJ56" s="334"/>
      <c r="AK56" s="334"/>
      <c r="AL56" s="334"/>
      <c r="AM56" s="334"/>
      <c r="AN56" s="334"/>
      <c r="AO56" s="334"/>
      <c r="AP56" s="334"/>
      <c r="AQ56" s="334"/>
      <c r="AR56" s="334"/>
      <c r="AS56" s="334"/>
      <c r="AT56" s="334"/>
      <c r="AU56" s="334"/>
      <c r="AV56" s="334"/>
      <c r="AW56" s="334"/>
      <c r="AX56" s="334"/>
      <c r="AY56" s="334"/>
      <c r="AZ56" s="334"/>
      <c r="BA56" s="334"/>
      <c r="BB56" s="334"/>
      <c r="BC56" s="334"/>
      <c r="BD56" s="334"/>
      <c r="BE56" s="334"/>
      <c r="BF56" s="334"/>
      <c r="BG56" s="334"/>
      <c r="BH56" s="334"/>
      <c r="BI56" s="334"/>
    </row>
    <row r="57" spans="1:73" ht="20.25" customHeight="1" outlineLevel="1" x14ac:dyDescent="0.25">
      <c r="A57" s="334" t="s">
        <v>68</v>
      </c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34"/>
      <c r="AA57" s="334"/>
      <c r="AB57" s="334"/>
      <c r="AC57" s="334"/>
      <c r="AD57" s="334"/>
      <c r="AE57" s="334"/>
      <c r="AF57" s="334"/>
      <c r="AG57" s="334"/>
      <c r="AH57" s="334"/>
      <c r="AI57" s="334"/>
      <c r="AJ57" s="334"/>
      <c r="AK57" s="334"/>
      <c r="AL57" s="334"/>
      <c r="AM57" s="334"/>
      <c r="AN57" s="334"/>
      <c r="AO57" s="334"/>
      <c r="AP57" s="334"/>
      <c r="AQ57" s="334"/>
      <c r="AR57" s="334"/>
      <c r="AS57" s="334"/>
      <c r="AT57" s="334"/>
      <c r="AU57" s="334"/>
      <c r="AV57" s="334"/>
      <c r="AW57" s="334"/>
      <c r="AX57" s="334"/>
      <c r="AY57" s="334"/>
      <c r="AZ57" s="334"/>
      <c r="BA57" s="334"/>
      <c r="BB57" s="334"/>
      <c r="BC57" s="334"/>
      <c r="BD57" s="334"/>
      <c r="BE57" s="334"/>
      <c r="BF57" s="334"/>
      <c r="BG57" s="334"/>
      <c r="BH57" s="334"/>
      <c r="BI57" s="334"/>
    </row>
    <row r="58" spans="1:73" ht="19.5" customHeight="1" outlineLevel="1" x14ac:dyDescent="0.25">
      <c r="A58" s="334" t="s">
        <v>88</v>
      </c>
      <c r="B58" s="334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  <c r="P58" s="334"/>
      <c r="Q58" s="334"/>
      <c r="R58" s="334"/>
      <c r="S58" s="334"/>
      <c r="T58" s="334"/>
      <c r="U58" s="334"/>
      <c r="V58" s="334"/>
      <c r="W58" s="334"/>
      <c r="X58" s="334"/>
      <c r="Y58" s="334"/>
      <c r="Z58" s="334"/>
      <c r="AA58" s="334"/>
      <c r="AB58" s="334"/>
      <c r="AC58" s="334"/>
      <c r="AD58" s="334"/>
      <c r="AE58" s="334"/>
      <c r="AF58" s="334"/>
      <c r="AG58" s="334"/>
      <c r="AH58" s="334"/>
      <c r="AI58" s="334"/>
      <c r="AJ58" s="334"/>
      <c r="AK58" s="334"/>
      <c r="AL58" s="334"/>
      <c r="AM58" s="334"/>
      <c r="AN58" s="334"/>
      <c r="AO58" s="334"/>
      <c r="AP58" s="334"/>
      <c r="AQ58" s="334"/>
      <c r="AR58" s="334"/>
      <c r="AS58" s="334"/>
      <c r="AT58" s="334"/>
      <c r="AU58" s="334"/>
      <c r="AV58" s="334"/>
      <c r="AW58" s="334"/>
      <c r="AX58" s="334"/>
      <c r="AY58" s="334"/>
      <c r="AZ58" s="334"/>
      <c r="BA58" s="334"/>
      <c r="BB58" s="334"/>
      <c r="BC58" s="334"/>
      <c r="BD58" s="334"/>
      <c r="BE58" s="334"/>
      <c r="BF58" s="334"/>
      <c r="BG58" s="334"/>
      <c r="BH58" s="334"/>
      <c r="BI58" s="334"/>
    </row>
    <row r="59" spans="1:73" ht="20.25" customHeight="1" outlineLevel="1" x14ac:dyDescent="0.25">
      <c r="A59" s="334" t="s">
        <v>89</v>
      </c>
      <c r="B59" s="334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334"/>
      <c r="T59" s="334"/>
      <c r="U59" s="334"/>
      <c r="V59" s="334"/>
      <c r="W59" s="334"/>
      <c r="X59" s="334"/>
      <c r="Y59" s="334"/>
      <c r="Z59" s="334"/>
      <c r="AA59" s="334"/>
      <c r="AB59" s="334"/>
      <c r="AC59" s="334"/>
      <c r="AD59" s="334"/>
      <c r="AE59" s="334"/>
      <c r="AF59" s="334"/>
      <c r="AG59" s="334"/>
      <c r="AH59" s="334"/>
      <c r="AI59" s="334"/>
      <c r="AJ59" s="334"/>
      <c r="AK59" s="334"/>
      <c r="AL59" s="334"/>
      <c r="AM59" s="334"/>
      <c r="AN59" s="334"/>
      <c r="AO59" s="334"/>
      <c r="AP59" s="334"/>
      <c r="AQ59" s="334"/>
      <c r="AR59" s="334"/>
      <c r="AS59" s="334"/>
      <c r="AT59" s="334"/>
      <c r="AU59" s="334"/>
      <c r="AV59" s="334"/>
      <c r="AW59" s="334"/>
      <c r="AX59" s="334"/>
      <c r="AY59" s="334"/>
      <c r="AZ59" s="334"/>
      <c r="BA59" s="334"/>
      <c r="BB59" s="334"/>
      <c r="BC59" s="334"/>
      <c r="BD59" s="334"/>
      <c r="BE59" s="334"/>
      <c r="BF59" s="334"/>
      <c r="BG59" s="334"/>
      <c r="BH59" s="334"/>
      <c r="BI59" s="334"/>
    </row>
    <row r="60" spans="1:73" ht="46.5" customHeight="1" outlineLevel="1" x14ac:dyDescent="0.25">
      <c r="A60" s="355" t="s">
        <v>90</v>
      </c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5"/>
      <c r="N60" s="355"/>
      <c r="O60" s="355"/>
      <c r="P60" s="355"/>
      <c r="Q60" s="355"/>
      <c r="R60" s="355"/>
      <c r="S60" s="355"/>
      <c r="T60" s="355"/>
      <c r="U60" s="355"/>
      <c r="V60" s="355"/>
      <c r="W60" s="355"/>
      <c r="X60" s="355"/>
      <c r="Y60" s="355"/>
      <c r="Z60" s="355"/>
      <c r="AA60" s="355"/>
      <c r="AB60" s="355"/>
      <c r="AC60" s="355"/>
      <c r="AD60" s="355"/>
      <c r="AE60" s="355"/>
      <c r="AF60" s="355"/>
      <c r="AG60" s="355"/>
      <c r="AH60" s="355"/>
      <c r="AI60" s="355"/>
      <c r="AJ60" s="355"/>
      <c r="AK60" s="355"/>
      <c r="AL60" s="355"/>
      <c r="AM60" s="355"/>
      <c r="AN60" s="355"/>
      <c r="AO60" s="355"/>
      <c r="AP60" s="355"/>
      <c r="AQ60" s="355"/>
      <c r="AR60" s="355"/>
      <c r="AS60" s="355"/>
      <c r="AT60" s="355"/>
      <c r="AU60" s="355"/>
      <c r="AV60" s="355"/>
      <c r="AW60" s="355"/>
      <c r="AX60" s="355"/>
      <c r="AY60" s="355"/>
      <c r="AZ60" s="355"/>
      <c r="BA60" s="355"/>
      <c r="BB60" s="355"/>
      <c r="BC60" s="355"/>
      <c r="BD60" s="355"/>
      <c r="BE60" s="355"/>
      <c r="BF60" s="355"/>
      <c r="BG60" s="355"/>
      <c r="BH60" s="355"/>
      <c r="BI60" s="355"/>
    </row>
    <row r="62" spans="1:73" ht="31.5" outlineLevel="1" x14ac:dyDescent="0.25">
      <c r="B62" s="314" t="s">
        <v>342</v>
      </c>
      <c r="C62" s="314"/>
      <c r="D62" s="314"/>
      <c r="E62" s="314"/>
      <c r="F62" s="314"/>
      <c r="G62" s="314"/>
      <c r="H62" s="1" t="s">
        <v>343</v>
      </c>
      <c r="I62" s="314"/>
      <c r="J62" s="314"/>
    </row>
    <row r="63" spans="1:73" outlineLevel="1" x14ac:dyDescent="0.25"/>
    <row r="65" spans="6:63" outlineLevel="1" x14ac:dyDescent="0.25">
      <c r="F65" s="35"/>
      <c r="G65" s="35">
        <f>'Приложение 4'!X49</f>
        <v>192.862145</v>
      </c>
      <c r="N65" s="35">
        <f>'Приложение 4'!AE49</f>
        <v>194.13134165833335</v>
      </c>
      <c r="T65" s="35"/>
      <c r="U65" s="35">
        <f>'Приложение 4'!AL49</f>
        <v>238.71920884092825</v>
      </c>
      <c r="AB65" s="35">
        <f>'Приложение 4'!AS49</f>
        <v>347.79327950484668</v>
      </c>
      <c r="BC65" s="35"/>
      <c r="BD65" s="35">
        <f>'Приложение 4'!BU49</f>
        <v>1019.939250051076</v>
      </c>
      <c r="BK65" s="35">
        <f>'Приложение 4'!CB49</f>
        <v>1203.8823206123668</v>
      </c>
    </row>
    <row r="66" spans="6:63" outlineLevel="1" x14ac:dyDescent="0.25">
      <c r="G66" s="35">
        <f>G65-G50</f>
        <v>0</v>
      </c>
      <c r="N66" s="35">
        <f>N65-N50</f>
        <v>32.008261112286675</v>
      </c>
      <c r="U66" s="35">
        <f>U65-U50</f>
        <v>0</v>
      </c>
      <c r="AB66" s="35">
        <f>AB65-AB50</f>
        <v>0</v>
      </c>
      <c r="BD66" s="35">
        <f>BD65-BD50</f>
        <v>0</v>
      </c>
      <c r="BK66" s="35">
        <f>BK65-BK50</f>
        <v>32.008261112286846</v>
      </c>
    </row>
    <row r="67" spans="6:63" collapsed="1" x14ac:dyDescent="0.25"/>
  </sheetData>
  <mergeCells count="44">
    <mergeCell ref="AP13:AU13"/>
    <mergeCell ref="AH11:AU11"/>
    <mergeCell ref="AH12:AN12"/>
    <mergeCell ref="AI13:AN13"/>
    <mergeCell ref="A59:BI59"/>
    <mergeCell ref="AV12:BB12"/>
    <mergeCell ref="AW13:BB13"/>
    <mergeCell ref="BD13:BI13"/>
    <mergeCell ref="F12:L12"/>
    <mergeCell ref="M12:S12"/>
    <mergeCell ref="T12:Z12"/>
    <mergeCell ref="AA12:AG12"/>
    <mergeCell ref="BC12:BI12"/>
    <mergeCell ref="U13:Z13"/>
    <mergeCell ref="AB13:AG13"/>
    <mergeCell ref="AO12:AU12"/>
    <mergeCell ref="A60:BI60"/>
    <mergeCell ref="A53:BI53"/>
    <mergeCell ref="A54:BI54"/>
    <mergeCell ref="A55:BI55"/>
    <mergeCell ref="A56:BI56"/>
    <mergeCell ref="A57:BI57"/>
    <mergeCell ref="A58:BI58"/>
    <mergeCell ref="BK13:BP13"/>
    <mergeCell ref="A52:BI52"/>
    <mergeCell ref="D13:D14"/>
    <mergeCell ref="E13:E14"/>
    <mergeCell ref="G13:L13"/>
    <mergeCell ref="N13:S13"/>
    <mergeCell ref="A10:A14"/>
    <mergeCell ref="B10:B14"/>
    <mergeCell ref="C10:C14"/>
    <mergeCell ref="D10:E12"/>
    <mergeCell ref="F10:BP10"/>
    <mergeCell ref="F11:S11"/>
    <mergeCell ref="T11:AG11"/>
    <mergeCell ref="BC11:BP11"/>
    <mergeCell ref="BJ12:BP12"/>
    <mergeCell ref="AV11:BB11"/>
    <mergeCell ref="A4:L4"/>
    <mergeCell ref="A5:L5"/>
    <mergeCell ref="A7:L7"/>
    <mergeCell ref="A8:L8"/>
    <mergeCell ref="A9:BI9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B47:B49" xr:uid="{00000000-0002-0000-0200-000000000000}">
      <formula1>900</formula1>
    </dataValidation>
  </dataValidations>
  <pageMargins left="0.3" right="0.23622047244094491" top="0.39370078740157483" bottom="0.31496062992125984" header="0.23622047244094491" footer="0.15748031496062992"/>
  <pageSetup paperSize="9" scale="39" fitToWidth="2" orientation="landscape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CF61"/>
  <sheetViews>
    <sheetView zoomScale="78" zoomScaleNormal="78" workbookViewId="0">
      <pane xSplit="3" ySplit="14" topLeftCell="D48" activePane="bottomRight" state="frozen"/>
      <selection pane="topRight" activeCell="D1" sqref="D1"/>
      <selection pane="bottomLeft" activeCell="A15" sqref="A15"/>
      <selection pane="bottomRight" activeCell="B60" sqref="B60:J60"/>
    </sheetView>
  </sheetViews>
  <sheetFormatPr defaultColWidth="9" defaultRowHeight="15.75" outlineLevelRow="1" outlineLevelCol="1" x14ac:dyDescent="0.25"/>
  <cols>
    <col min="1" max="1" width="9" style="1" bestFit="1" customWidth="1"/>
    <col min="2" max="2" width="58.5" style="1" customWidth="1"/>
    <col min="3" max="3" width="12.375" style="1" customWidth="1"/>
    <col min="4" max="9" width="5" style="1" customWidth="1"/>
    <col min="10" max="10" width="8.75" style="1" bestFit="1" customWidth="1"/>
    <col min="11" max="16" width="5" style="1" customWidth="1" outlineLevel="1"/>
    <col min="17" max="17" width="9.625" style="1" customWidth="1" outlineLevel="1"/>
    <col min="18" max="23" width="5" style="1" customWidth="1"/>
    <col min="24" max="24" width="10.5" style="1" bestFit="1" customWidth="1"/>
    <col min="25" max="30" width="5" style="1" customWidth="1" outlineLevel="1"/>
    <col min="31" max="31" width="13.75" style="1" customWidth="1" outlineLevel="1"/>
    <col min="32" max="37" width="5" style="1" customWidth="1"/>
    <col min="38" max="38" width="9.375" style="1" bestFit="1" customWidth="1"/>
    <col min="39" max="44" width="5" style="1" customWidth="1" outlineLevel="1"/>
    <col min="45" max="45" width="10.125" style="1" customWidth="1" outlineLevel="1"/>
    <col min="46" max="51" width="5" style="1" customWidth="1" outlineLevel="1"/>
    <col min="52" max="52" width="9.125" style="1" customWidth="1" outlineLevel="1"/>
    <col min="53" max="54" width="4.875" style="1" customWidth="1" outlineLevel="1"/>
    <col min="55" max="55" width="6.25" style="1" customWidth="1" outlineLevel="1"/>
    <col min="56" max="56" width="4.875" style="1" customWidth="1" outlineLevel="1"/>
    <col min="57" max="57" width="6.25" style="1" customWidth="1" outlineLevel="1"/>
    <col min="58" max="58" width="4.875" style="1" customWidth="1" outlineLevel="1"/>
    <col min="59" max="59" width="10.875" style="1" customWidth="1" outlineLevel="1"/>
    <col min="60" max="61" width="4.875" style="1" customWidth="1" outlineLevel="1"/>
    <col min="62" max="64" width="5.75" style="1" customWidth="1" outlineLevel="1"/>
    <col min="65" max="65" width="4.875" style="1" customWidth="1" outlineLevel="1"/>
    <col min="66" max="66" width="7.875" style="1" customWidth="1" outlineLevel="1"/>
    <col min="67" max="72" width="5" style="1" customWidth="1"/>
    <col min="73" max="73" width="9" style="1" customWidth="1"/>
    <col min="74" max="79" width="5" style="1" customWidth="1" outlineLevel="1"/>
    <col min="80" max="80" width="10.5" style="1" customWidth="1" outlineLevel="1"/>
    <col min="81" max="83" width="5" style="1" bestFit="1" customWidth="1"/>
    <col min="84" max="84" width="14.375" style="1" customWidth="1"/>
    <col min="85" max="16384" width="9" style="1"/>
  </cols>
  <sheetData>
    <row r="1" spans="1:84" ht="22.5" x14ac:dyDescent="0.25">
      <c r="A1" s="66"/>
      <c r="B1" s="7"/>
      <c r="C1" s="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U1" s="2" t="s">
        <v>0</v>
      </c>
    </row>
    <row r="2" spans="1:84" ht="22.5" x14ac:dyDescent="0.3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3" t="s">
        <v>1</v>
      </c>
    </row>
    <row r="3" spans="1:84" ht="18.75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3"/>
    </row>
    <row r="4" spans="1:84" x14ac:dyDescent="0.25">
      <c r="A4" s="340" t="s">
        <v>91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251"/>
      <c r="AM4" s="48"/>
      <c r="AN4" s="48"/>
      <c r="AO4" s="48"/>
      <c r="AP4" s="48"/>
      <c r="AQ4" s="48"/>
      <c r="AR4" s="48"/>
      <c r="AS4" s="48"/>
      <c r="AT4" s="121"/>
      <c r="AU4" s="121"/>
      <c r="AV4" s="121"/>
      <c r="AW4" s="121"/>
      <c r="AX4" s="121"/>
      <c r="AY4" s="121"/>
      <c r="AZ4" s="121"/>
      <c r="BA4" s="218"/>
      <c r="BB4" s="218"/>
      <c r="BC4" s="218"/>
      <c r="BD4" s="218"/>
      <c r="BE4" s="218"/>
      <c r="BF4" s="218"/>
      <c r="BG4" s="218"/>
      <c r="BH4" s="184"/>
      <c r="BI4" s="184"/>
      <c r="BJ4" s="184"/>
      <c r="BK4" s="184"/>
      <c r="BL4" s="184"/>
      <c r="BM4" s="184"/>
      <c r="BN4" s="184"/>
      <c r="BO4" s="71"/>
      <c r="BP4" s="71"/>
      <c r="BQ4" s="71"/>
      <c r="BR4" s="71"/>
      <c r="BS4" s="71"/>
      <c r="BT4" s="71"/>
      <c r="BU4" s="71"/>
    </row>
    <row r="5" spans="1:84" x14ac:dyDescent="0.25">
      <c r="A5" s="341" t="s">
        <v>92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122"/>
      <c r="AU5" s="122"/>
      <c r="AV5" s="122"/>
      <c r="AW5" s="122"/>
      <c r="AX5" s="122"/>
      <c r="AY5" s="122"/>
      <c r="AZ5" s="122"/>
      <c r="BA5" s="219"/>
      <c r="BB5" s="219"/>
      <c r="BC5" s="219"/>
      <c r="BD5" s="219"/>
      <c r="BE5" s="219"/>
      <c r="BF5" s="219"/>
      <c r="BG5" s="219"/>
      <c r="BH5" s="185"/>
      <c r="BI5" s="185"/>
      <c r="BJ5" s="185"/>
      <c r="BK5" s="185"/>
      <c r="BL5" s="185"/>
      <c r="BM5" s="185"/>
      <c r="BN5" s="185"/>
      <c r="BO5" s="72"/>
      <c r="BP5" s="72"/>
      <c r="BQ5" s="72"/>
      <c r="BR5" s="72"/>
      <c r="BS5" s="72"/>
      <c r="BT5" s="72"/>
      <c r="BU5" s="73"/>
    </row>
    <row r="6" spans="1:84" ht="8.25" customHeight="1" x14ac:dyDescent="0.25">
      <c r="A6" s="66"/>
      <c r="B6" s="74"/>
      <c r="C6" s="74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68"/>
      <c r="BP6" s="68"/>
      <c r="BQ6" s="68"/>
      <c r="BR6" s="68"/>
      <c r="BS6" s="68"/>
      <c r="BT6" s="68"/>
      <c r="BU6" s="68"/>
    </row>
    <row r="7" spans="1:84" ht="18.75" x14ac:dyDescent="0.25">
      <c r="A7" s="317" t="s">
        <v>4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115"/>
      <c r="AU7" s="115"/>
      <c r="AV7" s="115"/>
      <c r="AW7" s="115"/>
      <c r="AX7" s="115"/>
      <c r="AY7" s="115"/>
      <c r="AZ7" s="115"/>
      <c r="BA7" s="212"/>
      <c r="BB7" s="212"/>
      <c r="BC7" s="212"/>
      <c r="BD7" s="212"/>
      <c r="BE7" s="212"/>
      <c r="BF7" s="212"/>
      <c r="BG7" s="212"/>
      <c r="BH7" s="178"/>
      <c r="BI7" s="178"/>
      <c r="BJ7" s="178"/>
      <c r="BK7" s="178"/>
      <c r="BL7" s="178"/>
      <c r="BM7" s="178"/>
      <c r="BN7" s="178"/>
      <c r="BO7" s="76"/>
      <c r="BP7" s="76"/>
      <c r="BQ7" s="76"/>
      <c r="BR7" s="76"/>
      <c r="BS7" s="76"/>
      <c r="BT7" s="76"/>
      <c r="BU7" s="76"/>
      <c r="BV7" s="8"/>
    </row>
    <row r="8" spans="1:84" x14ac:dyDescent="0.25">
      <c r="A8" s="318" t="s">
        <v>93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116"/>
      <c r="AU8" s="116"/>
      <c r="AV8" s="116"/>
      <c r="AW8" s="116"/>
      <c r="AX8" s="116"/>
      <c r="AY8" s="116"/>
      <c r="AZ8" s="116"/>
      <c r="BA8" s="213"/>
      <c r="BB8" s="213"/>
      <c r="BC8" s="213"/>
      <c r="BD8" s="213"/>
      <c r="BE8" s="213"/>
      <c r="BF8" s="213"/>
      <c r="BG8" s="213"/>
      <c r="BH8" s="179"/>
      <c r="BI8" s="179"/>
      <c r="BJ8" s="179"/>
      <c r="BK8" s="179"/>
      <c r="BL8" s="179"/>
      <c r="BM8" s="179"/>
      <c r="BN8" s="179"/>
      <c r="BO8" s="71"/>
      <c r="BP8" s="71"/>
      <c r="BQ8" s="71"/>
      <c r="BR8" s="71"/>
      <c r="BS8" s="71"/>
      <c r="BT8" s="71"/>
      <c r="BU8" s="71"/>
      <c r="BV8" s="10"/>
    </row>
    <row r="9" spans="1:84" ht="8.25" customHeight="1" x14ac:dyDescent="0.25">
      <c r="A9" s="363"/>
      <c r="B9" s="363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124"/>
      <c r="AU9" s="124"/>
      <c r="AV9" s="124"/>
      <c r="AW9" s="124"/>
      <c r="AX9" s="124"/>
      <c r="AY9" s="124"/>
      <c r="AZ9" s="124"/>
      <c r="BA9" s="220"/>
      <c r="BB9" s="220"/>
      <c r="BC9" s="220"/>
      <c r="BD9" s="220"/>
      <c r="BE9" s="220"/>
      <c r="BF9" s="220"/>
      <c r="BG9" s="220"/>
      <c r="BH9" s="187"/>
      <c r="BI9" s="187"/>
      <c r="BJ9" s="187"/>
      <c r="BK9" s="187"/>
      <c r="BL9" s="187"/>
      <c r="BM9" s="187"/>
      <c r="BN9" s="187"/>
      <c r="BO9" s="75"/>
      <c r="BP9" s="75"/>
      <c r="BQ9" s="75"/>
      <c r="BR9" s="75"/>
      <c r="BS9" s="75"/>
      <c r="BT9" s="75"/>
      <c r="BU9" s="75"/>
    </row>
    <row r="10" spans="1:84" ht="24.75" customHeight="1" x14ac:dyDescent="0.25">
      <c r="A10" s="350" t="s">
        <v>6</v>
      </c>
      <c r="B10" s="350" t="s">
        <v>53</v>
      </c>
      <c r="C10" s="350" t="s">
        <v>8</v>
      </c>
      <c r="D10" s="321" t="s">
        <v>94</v>
      </c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22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  <c r="AC10" s="368"/>
      <c r="AD10" s="368"/>
      <c r="AE10" s="368"/>
      <c r="AF10" s="368"/>
      <c r="AG10" s="368"/>
      <c r="AH10" s="368"/>
      <c r="AI10" s="368"/>
      <c r="AJ10" s="368"/>
      <c r="AK10" s="368"/>
      <c r="AL10" s="368"/>
      <c r="AM10" s="368"/>
      <c r="AN10" s="368"/>
      <c r="AO10" s="368"/>
      <c r="AP10" s="368"/>
      <c r="AQ10" s="368"/>
      <c r="AR10" s="368"/>
      <c r="AS10" s="368"/>
      <c r="AT10" s="368"/>
      <c r="AU10" s="368"/>
      <c r="AV10" s="368"/>
      <c r="AW10" s="368"/>
      <c r="AX10" s="368"/>
      <c r="AY10" s="368"/>
      <c r="AZ10" s="368"/>
      <c r="BA10" s="369"/>
      <c r="BB10" s="369"/>
      <c r="BC10" s="369"/>
      <c r="BD10" s="369"/>
      <c r="BE10" s="369"/>
      <c r="BF10" s="369"/>
      <c r="BG10" s="369"/>
      <c r="BH10" s="369"/>
      <c r="BI10" s="369"/>
      <c r="BJ10" s="369"/>
      <c r="BK10" s="369"/>
      <c r="BL10" s="369"/>
      <c r="BM10" s="369"/>
      <c r="BN10" s="369"/>
      <c r="BO10" s="368"/>
      <c r="BP10" s="368"/>
      <c r="BQ10" s="368"/>
      <c r="BR10" s="368"/>
      <c r="BS10" s="368"/>
      <c r="BT10" s="368"/>
      <c r="BU10" s="368"/>
      <c r="BV10" s="368"/>
      <c r="BW10" s="368"/>
      <c r="BX10" s="368"/>
      <c r="BY10" s="368"/>
      <c r="BZ10" s="368"/>
      <c r="CA10" s="368"/>
      <c r="CB10" s="368"/>
    </row>
    <row r="11" spans="1:84" ht="21" customHeight="1" x14ac:dyDescent="0.25">
      <c r="A11" s="350"/>
      <c r="B11" s="350"/>
      <c r="C11" s="350"/>
      <c r="D11" s="323"/>
      <c r="E11" s="367"/>
      <c r="F11" s="367"/>
      <c r="G11" s="367"/>
      <c r="H11" s="367"/>
      <c r="I11" s="367"/>
      <c r="J11" s="367"/>
      <c r="K11" s="367"/>
      <c r="L11" s="367"/>
      <c r="M11" s="367"/>
      <c r="N11" s="367"/>
      <c r="O11" s="367"/>
      <c r="P11" s="367"/>
      <c r="Q11" s="324"/>
      <c r="R11" s="344" t="s">
        <v>57</v>
      </c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6"/>
      <c r="AF11" s="344" t="s">
        <v>58</v>
      </c>
      <c r="AG11" s="345"/>
      <c r="AH11" s="345"/>
      <c r="AI11" s="345"/>
      <c r="AJ11" s="345"/>
      <c r="AK11" s="345"/>
      <c r="AL11" s="345"/>
      <c r="AM11" s="345"/>
      <c r="AN11" s="345"/>
      <c r="AO11" s="345"/>
      <c r="AP11" s="345"/>
      <c r="AQ11" s="345"/>
      <c r="AR11" s="345"/>
      <c r="AS11" s="346"/>
      <c r="AT11" s="358" t="s">
        <v>274</v>
      </c>
      <c r="AU11" s="359"/>
      <c r="AV11" s="359"/>
      <c r="AW11" s="359"/>
      <c r="AX11" s="359"/>
      <c r="AY11" s="359"/>
      <c r="AZ11" s="359"/>
      <c r="BA11" s="359"/>
      <c r="BB11" s="359"/>
      <c r="BC11" s="359"/>
      <c r="BD11" s="359"/>
      <c r="BE11" s="359"/>
      <c r="BF11" s="359"/>
      <c r="BG11" s="360"/>
      <c r="BH11" s="351" t="s">
        <v>302</v>
      </c>
      <c r="BI11" s="351"/>
      <c r="BJ11" s="351"/>
      <c r="BK11" s="351"/>
      <c r="BL11" s="351"/>
      <c r="BM11" s="351"/>
      <c r="BN11" s="351"/>
      <c r="BO11" s="370" t="s">
        <v>76</v>
      </c>
      <c r="BP11" s="370"/>
      <c r="BQ11" s="370"/>
      <c r="BR11" s="370"/>
      <c r="BS11" s="370"/>
      <c r="BT11" s="370"/>
      <c r="BU11" s="370"/>
      <c r="BV11" s="370" t="s">
        <v>76</v>
      </c>
      <c r="BW11" s="370"/>
      <c r="BX11" s="370"/>
      <c r="BY11" s="370"/>
      <c r="BZ11" s="370"/>
      <c r="CA11" s="370"/>
      <c r="CB11" s="370"/>
    </row>
    <row r="12" spans="1:84" ht="24" customHeight="1" x14ac:dyDescent="0.25">
      <c r="A12" s="350"/>
      <c r="B12" s="351"/>
      <c r="C12" s="351"/>
      <c r="D12" s="351" t="s">
        <v>14</v>
      </c>
      <c r="E12" s="351"/>
      <c r="F12" s="351"/>
      <c r="G12" s="351"/>
      <c r="H12" s="351"/>
      <c r="I12" s="351"/>
      <c r="J12" s="351"/>
      <c r="K12" s="351" t="s">
        <v>15</v>
      </c>
      <c r="L12" s="351"/>
      <c r="M12" s="351"/>
      <c r="N12" s="351"/>
      <c r="O12" s="351"/>
      <c r="P12" s="351"/>
      <c r="Q12" s="351"/>
      <c r="R12" s="351" t="s">
        <v>14</v>
      </c>
      <c r="S12" s="351"/>
      <c r="T12" s="351"/>
      <c r="U12" s="351"/>
      <c r="V12" s="351"/>
      <c r="W12" s="351"/>
      <c r="X12" s="351"/>
      <c r="Y12" s="351" t="s">
        <v>15</v>
      </c>
      <c r="Z12" s="351"/>
      <c r="AA12" s="351"/>
      <c r="AB12" s="351"/>
      <c r="AC12" s="351"/>
      <c r="AD12" s="351"/>
      <c r="AE12" s="351"/>
      <c r="AF12" s="351" t="s">
        <v>14</v>
      </c>
      <c r="AG12" s="351"/>
      <c r="AH12" s="351"/>
      <c r="AI12" s="351"/>
      <c r="AJ12" s="351"/>
      <c r="AK12" s="351"/>
      <c r="AL12" s="351"/>
      <c r="AM12" s="351" t="s">
        <v>15</v>
      </c>
      <c r="AN12" s="351"/>
      <c r="AO12" s="351"/>
      <c r="AP12" s="351"/>
      <c r="AQ12" s="351"/>
      <c r="AR12" s="351"/>
      <c r="AS12" s="351"/>
      <c r="AT12" s="351" t="s">
        <v>14</v>
      </c>
      <c r="AU12" s="351"/>
      <c r="AV12" s="351"/>
      <c r="AW12" s="351"/>
      <c r="AX12" s="351"/>
      <c r="AY12" s="351"/>
      <c r="AZ12" s="351"/>
      <c r="BA12" s="351" t="s">
        <v>15</v>
      </c>
      <c r="BB12" s="351"/>
      <c r="BC12" s="351"/>
      <c r="BD12" s="351"/>
      <c r="BE12" s="351"/>
      <c r="BF12" s="351"/>
      <c r="BG12" s="351"/>
      <c r="BH12" s="351" t="s">
        <v>14</v>
      </c>
      <c r="BI12" s="351"/>
      <c r="BJ12" s="351"/>
      <c r="BK12" s="351"/>
      <c r="BL12" s="351"/>
      <c r="BM12" s="351"/>
      <c r="BN12" s="351"/>
      <c r="BO12" s="351" t="s">
        <v>14</v>
      </c>
      <c r="BP12" s="351"/>
      <c r="BQ12" s="351"/>
      <c r="BR12" s="351"/>
      <c r="BS12" s="351"/>
      <c r="BT12" s="351"/>
      <c r="BU12" s="351"/>
      <c r="BV12" s="351" t="s">
        <v>15</v>
      </c>
      <c r="BW12" s="351"/>
      <c r="BX12" s="351"/>
      <c r="BY12" s="351"/>
      <c r="BZ12" s="351"/>
      <c r="CA12" s="351"/>
      <c r="CB12" s="351"/>
    </row>
    <row r="13" spans="1:84" ht="60.75" customHeight="1" x14ac:dyDescent="0.25">
      <c r="A13" s="350"/>
      <c r="B13" s="364"/>
      <c r="C13" s="365"/>
      <c r="D13" s="12" t="s">
        <v>95</v>
      </c>
      <c r="E13" s="12" t="s">
        <v>96</v>
      </c>
      <c r="F13" s="12" t="s">
        <v>97</v>
      </c>
      <c r="G13" s="12" t="s">
        <v>98</v>
      </c>
      <c r="H13" s="12" t="s">
        <v>99</v>
      </c>
      <c r="I13" s="12" t="s">
        <v>100</v>
      </c>
      <c r="J13" s="12" t="s">
        <v>101</v>
      </c>
      <c r="K13" s="12" t="s">
        <v>95</v>
      </c>
      <c r="L13" s="12" t="s">
        <v>96</v>
      </c>
      <c r="M13" s="12" t="s">
        <v>97</v>
      </c>
      <c r="N13" s="12" t="s">
        <v>98</v>
      </c>
      <c r="O13" s="12" t="s">
        <v>99</v>
      </c>
      <c r="P13" s="12" t="s">
        <v>100</v>
      </c>
      <c r="Q13" s="12" t="s">
        <v>101</v>
      </c>
      <c r="R13" s="12" t="s">
        <v>95</v>
      </c>
      <c r="S13" s="12" t="s">
        <v>96</v>
      </c>
      <c r="T13" s="12" t="s">
        <v>97</v>
      </c>
      <c r="U13" s="12" t="s">
        <v>98</v>
      </c>
      <c r="V13" s="12" t="s">
        <v>99</v>
      </c>
      <c r="W13" s="12" t="s">
        <v>100</v>
      </c>
      <c r="X13" s="12" t="s">
        <v>101</v>
      </c>
      <c r="Y13" s="12" t="s">
        <v>95</v>
      </c>
      <c r="Z13" s="12" t="s">
        <v>96</v>
      </c>
      <c r="AA13" s="12" t="s">
        <v>97</v>
      </c>
      <c r="AB13" s="12" t="s">
        <v>98</v>
      </c>
      <c r="AC13" s="12" t="s">
        <v>99</v>
      </c>
      <c r="AD13" s="12" t="s">
        <v>100</v>
      </c>
      <c r="AE13" s="12" t="s">
        <v>101</v>
      </c>
      <c r="AF13" s="12" t="s">
        <v>95</v>
      </c>
      <c r="AG13" s="12" t="s">
        <v>96</v>
      </c>
      <c r="AH13" s="12" t="s">
        <v>97</v>
      </c>
      <c r="AI13" s="12" t="s">
        <v>98</v>
      </c>
      <c r="AJ13" s="12" t="s">
        <v>99</v>
      </c>
      <c r="AK13" s="12" t="s">
        <v>100</v>
      </c>
      <c r="AL13" s="12" t="s">
        <v>101</v>
      </c>
      <c r="AM13" s="12" t="s">
        <v>95</v>
      </c>
      <c r="AN13" s="12" t="s">
        <v>96</v>
      </c>
      <c r="AO13" s="12" t="s">
        <v>97</v>
      </c>
      <c r="AP13" s="12" t="s">
        <v>98</v>
      </c>
      <c r="AQ13" s="12" t="s">
        <v>99</v>
      </c>
      <c r="AR13" s="12" t="s">
        <v>100</v>
      </c>
      <c r="AS13" s="12" t="s">
        <v>101</v>
      </c>
      <c r="AT13" s="118" t="s">
        <v>95</v>
      </c>
      <c r="AU13" s="118" t="s">
        <v>96</v>
      </c>
      <c r="AV13" s="118" t="s">
        <v>97</v>
      </c>
      <c r="AW13" s="118" t="s">
        <v>98</v>
      </c>
      <c r="AX13" s="118" t="s">
        <v>99</v>
      </c>
      <c r="AY13" s="118" t="s">
        <v>100</v>
      </c>
      <c r="AZ13" s="118" t="s">
        <v>101</v>
      </c>
      <c r="BA13" s="215" t="s">
        <v>95</v>
      </c>
      <c r="BB13" s="215" t="s">
        <v>96</v>
      </c>
      <c r="BC13" s="215" t="s">
        <v>97</v>
      </c>
      <c r="BD13" s="215" t="s">
        <v>98</v>
      </c>
      <c r="BE13" s="215" t="s">
        <v>99</v>
      </c>
      <c r="BF13" s="215" t="s">
        <v>100</v>
      </c>
      <c r="BG13" s="215" t="s">
        <v>101</v>
      </c>
      <c r="BH13" s="180" t="s">
        <v>95</v>
      </c>
      <c r="BI13" s="180" t="s">
        <v>96</v>
      </c>
      <c r="BJ13" s="180" t="s">
        <v>97</v>
      </c>
      <c r="BK13" s="180" t="s">
        <v>98</v>
      </c>
      <c r="BL13" s="180" t="s">
        <v>99</v>
      </c>
      <c r="BM13" s="180" t="s">
        <v>100</v>
      </c>
      <c r="BN13" s="180" t="s">
        <v>101</v>
      </c>
      <c r="BO13" s="12" t="s">
        <v>95</v>
      </c>
      <c r="BP13" s="12" t="s">
        <v>96</v>
      </c>
      <c r="BQ13" s="12" t="s">
        <v>97</v>
      </c>
      <c r="BR13" s="12" t="s">
        <v>98</v>
      </c>
      <c r="BS13" s="12" t="s">
        <v>99</v>
      </c>
      <c r="BT13" s="12" t="s">
        <v>100</v>
      </c>
      <c r="BU13" s="12" t="s">
        <v>101</v>
      </c>
      <c r="BV13" s="12" t="s">
        <v>95</v>
      </c>
      <c r="BW13" s="12" t="s">
        <v>96</v>
      </c>
      <c r="BX13" s="12" t="s">
        <v>97</v>
      </c>
      <c r="BY13" s="12" t="s">
        <v>98</v>
      </c>
      <c r="BZ13" s="12" t="s">
        <v>99</v>
      </c>
      <c r="CA13" s="12" t="s">
        <v>100</v>
      </c>
      <c r="CB13" s="12" t="s">
        <v>101</v>
      </c>
    </row>
    <row r="14" spans="1:84" x14ac:dyDescent="0.25">
      <c r="A14" s="126">
        <f>COLUMN(A1)</f>
        <v>1</v>
      </c>
      <c r="B14" s="126">
        <f t="shared" ref="B14:AY14" si="0">COLUMN(B1)</f>
        <v>2</v>
      </c>
      <c r="C14" s="126">
        <f t="shared" si="0"/>
        <v>3</v>
      </c>
      <c r="D14" s="126">
        <f t="shared" si="0"/>
        <v>4</v>
      </c>
      <c r="E14" s="126">
        <f t="shared" si="0"/>
        <v>5</v>
      </c>
      <c r="F14" s="126">
        <f t="shared" si="0"/>
        <v>6</v>
      </c>
      <c r="G14" s="126">
        <f t="shared" si="0"/>
        <v>7</v>
      </c>
      <c r="H14" s="126">
        <f t="shared" si="0"/>
        <v>8</v>
      </c>
      <c r="I14" s="126">
        <f t="shared" si="0"/>
        <v>9</v>
      </c>
      <c r="J14" s="126">
        <f t="shared" si="0"/>
        <v>10</v>
      </c>
      <c r="K14" s="126">
        <f t="shared" si="0"/>
        <v>11</v>
      </c>
      <c r="L14" s="126">
        <f t="shared" si="0"/>
        <v>12</v>
      </c>
      <c r="M14" s="126">
        <f t="shared" si="0"/>
        <v>13</v>
      </c>
      <c r="N14" s="126">
        <f t="shared" si="0"/>
        <v>14</v>
      </c>
      <c r="O14" s="126">
        <f t="shared" si="0"/>
        <v>15</v>
      </c>
      <c r="P14" s="126">
        <f t="shared" si="0"/>
        <v>16</v>
      </c>
      <c r="Q14" s="126">
        <f t="shared" si="0"/>
        <v>17</v>
      </c>
      <c r="R14" s="126">
        <f t="shared" si="0"/>
        <v>18</v>
      </c>
      <c r="S14" s="126">
        <f t="shared" si="0"/>
        <v>19</v>
      </c>
      <c r="T14" s="126">
        <f t="shared" si="0"/>
        <v>20</v>
      </c>
      <c r="U14" s="126">
        <f t="shared" si="0"/>
        <v>21</v>
      </c>
      <c r="V14" s="126">
        <f t="shared" si="0"/>
        <v>22</v>
      </c>
      <c r="W14" s="126">
        <f t="shared" si="0"/>
        <v>23</v>
      </c>
      <c r="X14" s="126">
        <f t="shared" si="0"/>
        <v>24</v>
      </c>
      <c r="Y14" s="126">
        <f t="shared" si="0"/>
        <v>25</v>
      </c>
      <c r="Z14" s="126">
        <f t="shared" si="0"/>
        <v>26</v>
      </c>
      <c r="AA14" s="126">
        <f t="shared" si="0"/>
        <v>27</v>
      </c>
      <c r="AB14" s="126">
        <f t="shared" si="0"/>
        <v>28</v>
      </c>
      <c r="AC14" s="126">
        <f t="shared" si="0"/>
        <v>29</v>
      </c>
      <c r="AD14" s="126">
        <f t="shared" si="0"/>
        <v>30</v>
      </c>
      <c r="AE14" s="126">
        <f t="shared" si="0"/>
        <v>31</v>
      </c>
      <c r="AF14" s="126">
        <f t="shared" si="0"/>
        <v>32</v>
      </c>
      <c r="AG14" s="126">
        <f t="shared" si="0"/>
        <v>33</v>
      </c>
      <c r="AH14" s="126">
        <f t="shared" si="0"/>
        <v>34</v>
      </c>
      <c r="AI14" s="126">
        <f t="shared" si="0"/>
        <v>35</v>
      </c>
      <c r="AJ14" s="126">
        <f t="shared" si="0"/>
        <v>36</v>
      </c>
      <c r="AK14" s="126">
        <f t="shared" si="0"/>
        <v>37</v>
      </c>
      <c r="AL14" s="126">
        <f t="shared" si="0"/>
        <v>38</v>
      </c>
      <c r="AM14" s="126">
        <f t="shared" si="0"/>
        <v>39</v>
      </c>
      <c r="AN14" s="126">
        <f t="shared" si="0"/>
        <v>40</v>
      </c>
      <c r="AO14" s="126">
        <f t="shared" si="0"/>
        <v>41</v>
      </c>
      <c r="AP14" s="126">
        <f t="shared" si="0"/>
        <v>42</v>
      </c>
      <c r="AQ14" s="126">
        <f t="shared" si="0"/>
        <v>43</v>
      </c>
      <c r="AR14" s="126">
        <f t="shared" si="0"/>
        <v>44</v>
      </c>
      <c r="AS14" s="126">
        <f t="shared" si="0"/>
        <v>45</v>
      </c>
      <c r="AT14" s="126">
        <f t="shared" si="0"/>
        <v>46</v>
      </c>
      <c r="AU14" s="126">
        <f t="shared" si="0"/>
        <v>47</v>
      </c>
      <c r="AV14" s="126">
        <f t="shared" si="0"/>
        <v>48</v>
      </c>
      <c r="AW14" s="126">
        <f t="shared" si="0"/>
        <v>49</v>
      </c>
      <c r="AX14" s="126">
        <f t="shared" si="0"/>
        <v>50</v>
      </c>
      <c r="AY14" s="126">
        <f t="shared" si="0"/>
        <v>51</v>
      </c>
      <c r="AZ14" s="126">
        <f t="shared" ref="AZ14:CB14" si="1">COLUMN(AZ1)</f>
        <v>52</v>
      </c>
      <c r="BA14" s="126">
        <f t="shared" si="1"/>
        <v>53</v>
      </c>
      <c r="BB14" s="126">
        <f t="shared" si="1"/>
        <v>54</v>
      </c>
      <c r="BC14" s="126">
        <f t="shared" si="1"/>
        <v>55</v>
      </c>
      <c r="BD14" s="126">
        <f t="shared" si="1"/>
        <v>56</v>
      </c>
      <c r="BE14" s="126">
        <f t="shared" si="1"/>
        <v>57</v>
      </c>
      <c r="BF14" s="126">
        <f t="shared" si="1"/>
        <v>58</v>
      </c>
      <c r="BG14" s="126">
        <f t="shared" ref="BG14" si="2">COLUMN(BG1)</f>
        <v>59</v>
      </c>
      <c r="BH14" s="126">
        <f t="shared" si="1"/>
        <v>60</v>
      </c>
      <c r="BI14" s="126">
        <f t="shared" si="1"/>
        <v>61</v>
      </c>
      <c r="BJ14" s="126">
        <f t="shared" si="1"/>
        <v>62</v>
      </c>
      <c r="BK14" s="126">
        <f t="shared" si="1"/>
        <v>63</v>
      </c>
      <c r="BL14" s="126">
        <f t="shared" si="1"/>
        <v>64</v>
      </c>
      <c r="BM14" s="126">
        <f t="shared" si="1"/>
        <v>65</v>
      </c>
      <c r="BN14" s="126">
        <f t="shared" ref="BN14" si="3">COLUMN(BN1)</f>
        <v>66</v>
      </c>
      <c r="BO14" s="126">
        <f t="shared" si="1"/>
        <v>67</v>
      </c>
      <c r="BP14" s="126">
        <f t="shared" si="1"/>
        <v>68</v>
      </c>
      <c r="BQ14" s="126">
        <f t="shared" si="1"/>
        <v>69</v>
      </c>
      <c r="BR14" s="126">
        <f t="shared" si="1"/>
        <v>70</v>
      </c>
      <c r="BS14" s="126">
        <f t="shared" si="1"/>
        <v>71</v>
      </c>
      <c r="BT14" s="126">
        <f t="shared" si="1"/>
        <v>72</v>
      </c>
      <c r="BU14" s="126">
        <f t="shared" si="1"/>
        <v>73</v>
      </c>
      <c r="BV14" s="126">
        <f t="shared" si="1"/>
        <v>74</v>
      </c>
      <c r="BW14" s="126">
        <f t="shared" si="1"/>
        <v>75</v>
      </c>
      <c r="BX14" s="126">
        <f t="shared" si="1"/>
        <v>76</v>
      </c>
      <c r="BY14" s="126">
        <f t="shared" si="1"/>
        <v>77</v>
      </c>
      <c r="BZ14" s="126">
        <f t="shared" si="1"/>
        <v>78</v>
      </c>
      <c r="CA14" s="126">
        <f t="shared" si="1"/>
        <v>79</v>
      </c>
      <c r="CB14" s="126">
        <f t="shared" si="1"/>
        <v>80</v>
      </c>
    </row>
    <row r="15" spans="1:84" s="41" customFormat="1" x14ac:dyDescent="0.25">
      <c r="A15" s="42">
        <f>'Приложение 1'!A14</f>
        <v>1</v>
      </c>
      <c r="B15" s="43" t="str">
        <f>'Приложение 1'!B14</f>
        <v>Приобретение ИТ-имущества</v>
      </c>
      <c r="C15" s="44"/>
      <c r="D15" s="79"/>
      <c r="E15" s="79"/>
      <c r="F15" s="79"/>
      <c r="G15" s="79"/>
      <c r="H15" s="79"/>
      <c r="I15" s="79"/>
      <c r="J15" s="57">
        <f>J16+J17+SUM(J25:J32)</f>
        <v>77.884952416666678</v>
      </c>
      <c r="K15" s="79"/>
      <c r="L15" s="79"/>
      <c r="M15" s="79"/>
      <c r="N15" s="79"/>
      <c r="O15" s="79"/>
      <c r="P15" s="79"/>
      <c r="Q15" s="57">
        <f>Q16+Q17+SUM(Q25:Q32)</f>
        <v>146.04217445500001</v>
      </c>
      <c r="R15" s="79"/>
      <c r="S15" s="79"/>
      <c r="T15" s="79"/>
      <c r="U15" s="79"/>
      <c r="V15" s="79"/>
      <c r="W15" s="79"/>
      <c r="X15" s="57">
        <f>X16+X17+SUM(X25:X32)</f>
        <v>69.693740000000005</v>
      </c>
      <c r="Y15" s="79"/>
      <c r="Z15" s="79"/>
      <c r="AA15" s="79"/>
      <c r="AB15" s="79"/>
      <c r="AC15" s="79"/>
      <c r="AD15" s="79"/>
      <c r="AE15" s="57">
        <f>AE16+AE17+SUM(AE25:AE32)</f>
        <v>78.083703310000004</v>
      </c>
      <c r="AF15" s="79"/>
      <c r="AG15" s="79"/>
      <c r="AH15" s="79"/>
      <c r="AI15" s="79"/>
      <c r="AJ15" s="79"/>
      <c r="AK15" s="79"/>
      <c r="AL15" s="57">
        <f>AL16+AL17+SUM(AL25:AL32)</f>
        <v>0</v>
      </c>
      <c r="AM15" s="79"/>
      <c r="AN15" s="79"/>
      <c r="AO15" s="79"/>
      <c r="AP15" s="79"/>
      <c r="AQ15" s="79"/>
      <c r="AR15" s="79"/>
      <c r="AS15" s="57">
        <f>AS16+AS17+SUM(AS25:AS32)</f>
        <v>44.451721605000003</v>
      </c>
      <c r="AT15" s="79"/>
      <c r="AU15" s="79"/>
      <c r="AV15" s="79"/>
      <c r="AW15" s="79"/>
      <c r="AX15" s="79"/>
      <c r="AY15" s="79"/>
      <c r="AZ15" s="57">
        <f>AZ16+AZ17+SUM(AZ25:AZ32)</f>
        <v>0</v>
      </c>
      <c r="BA15" s="79"/>
      <c r="BB15" s="79"/>
      <c r="BC15" s="79"/>
      <c r="BD15" s="79"/>
      <c r="BE15" s="79"/>
      <c r="BF15" s="79"/>
      <c r="BG15" s="57">
        <f>BG16+BG17+SUM(BG25:BG32)</f>
        <v>15.315537123333334</v>
      </c>
      <c r="BH15" s="79"/>
      <c r="BI15" s="79"/>
      <c r="BJ15" s="79"/>
      <c r="BK15" s="79"/>
      <c r="BL15" s="79"/>
      <c r="BM15" s="79"/>
      <c r="BN15" s="57">
        <f>BN16+BN17+SUM(BN25:BN32)</f>
        <v>8.1912124166666676</v>
      </c>
      <c r="BO15" s="79"/>
      <c r="BP15" s="79"/>
      <c r="BQ15" s="79"/>
      <c r="BR15" s="79"/>
      <c r="BS15" s="79"/>
      <c r="BT15" s="79"/>
      <c r="BU15" s="57">
        <f>BU16+BU17+SUM(BU25:BU32)</f>
        <v>77.884952416666678</v>
      </c>
      <c r="BV15" s="79"/>
      <c r="BW15" s="79"/>
      <c r="BX15" s="79"/>
      <c r="BY15" s="79"/>
      <c r="BZ15" s="79"/>
      <c r="CA15" s="79"/>
      <c r="CB15" s="57">
        <f>CB16+CB17+SUM(CB25:CB32)</f>
        <v>146.04217445500001</v>
      </c>
    </row>
    <row r="16" spans="1:84" ht="15.75" customHeight="1" x14ac:dyDescent="0.25">
      <c r="A16" s="45" t="str">
        <f>'Приложение 1'!A15</f>
        <v>1.1.</v>
      </c>
      <c r="B16" s="292" t="str">
        <f>'Приложение 1'!B15</f>
        <v>МФУ А3</v>
      </c>
      <c r="C16" s="309" t="str">
        <f>'Приложение 1'!C15</f>
        <v>O_D08</v>
      </c>
      <c r="D16" s="310"/>
      <c r="E16" s="310"/>
      <c r="F16" s="310"/>
      <c r="G16" s="310"/>
      <c r="H16" s="310"/>
      <c r="I16" s="310"/>
      <c r="J16" s="249">
        <f t="shared" ref="J16" si="4">BU16</f>
        <v>1.6527250000000002</v>
      </c>
      <c r="K16" s="310"/>
      <c r="L16" s="310"/>
      <c r="M16" s="310"/>
      <c r="N16" s="310"/>
      <c r="O16" s="310"/>
      <c r="P16" s="310"/>
      <c r="Q16" s="249">
        <f t="shared" ref="Q16" si="5">CB16</f>
        <v>1.1692444399999999</v>
      </c>
      <c r="R16" s="310"/>
      <c r="S16" s="310"/>
      <c r="T16" s="310"/>
      <c r="U16" s="310"/>
      <c r="V16" s="310"/>
      <c r="W16" s="310"/>
      <c r="X16" s="249">
        <f>'Приложение 1'!Q15/1.2</f>
        <v>1.6527250000000002</v>
      </c>
      <c r="Y16" s="310"/>
      <c r="Z16" s="310"/>
      <c r="AA16" s="310"/>
      <c r="AB16" s="310"/>
      <c r="AC16" s="310"/>
      <c r="AD16" s="310"/>
      <c r="AE16" s="249">
        <v>1.1692444399999999</v>
      </c>
      <c r="AF16" s="310"/>
      <c r="AG16" s="310"/>
      <c r="AH16" s="310"/>
      <c r="AI16" s="310"/>
      <c r="AJ16" s="310"/>
      <c r="AK16" s="310"/>
      <c r="AL16" s="249">
        <f>'Приложение 1'!AA15/1.2</f>
        <v>0</v>
      </c>
      <c r="AM16" s="310"/>
      <c r="AN16" s="310"/>
      <c r="AO16" s="310"/>
      <c r="AP16" s="310"/>
      <c r="AQ16" s="310"/>
      <c r="AR16" s="310"/>
      <c r="AS16" s="249">
        <f>'Приложение 1'!AI15/1.2</f>
        <v>0</v>
      </c>
      <c r="AT16" s="310"/>
      <c r="AU16" s="310"/>
      <c r="AV16" s="310"/>
      <c r="AW16" s="310"/>
      <c r="AX16" s="310"/>
      <c r="AY16" s="310"/>
      <c r="AZ16" s="249">
        <f>'Приложение 1'!AN15/1.2</f>
        <v>0</v>
      </c>
      <c r="BA16" s="310"/>
      <c r="BB16" s="310"/>
      <c r="BC16" s="310"/>
      <c r="BD16" s="310"/>
      <c r="BE16" s="310"/>
      <c r="BF16" s="310"/>
      <c r="BG16" s="249">
        <f>'Приложение 1'!AS15/1.2</f>
        <v>0</v>
      </c>
      <c r="BH16" s="310"/>
      <c r="BI16" s="310"/>
      <c r="BJ16" s="310"/>
      <c r="BK16" s="310"/>
      <c r="BL16" s="310"/>
      <c r="BM16" s="310"/>
      <c r="BN16" s="249">
        <f>SUM(BN17:BN23)</f>
        <v>0</v>
      </c>
      <c r="BO16" s="310"/>
      <c r="BP16" s="310"/>
      <c r="BQ16" s="310"/>
      <c r="BR16" s="310"/>
      <c r="BS16" s="310"/>
      <c r="BT16" s="310"/>
      <c r="BU16" s="249">
        <f>AL16+X16+AZ16+BN16</f>
        <v>1.6527250000000002</v>
      </c>
      <c r="BV16" s="310"/>
      <c r="BW16" s="310"/>
      <c r="BX16" s="310"/>
      <c r="BY16" s="310"/>
      <c r="BZ16" s="310"/>
      <c r="CA16" s="310"/>
      <c r="CB16" s="154">
        <f>AS16+AE16+BG16+BN16</f>
        <v>1.1692444399999999</v>
      </c>
      <c r="CF16" s="134"/>
    </row>
    <row r="17" spans="1:84" ht="15.75" customHeight="1" x14ac:dyDescent="0.25">
      <c r="A17" s="45" t="str">
        <f>'Приложение 1'!A16</f>
        <v>1.2.</v>
      </c>
      <c r="B17" s="292" t="s">
        <v>296</v>
      </c>
      <c r="C17" s="309" t="s">
        <v>295</v>
      </c>
      <c r="D17" s="310"/>
      <c r="E17" s="310"/>
      <c r="F17" s="310"/>
      <c r="G17" s="310"/>
      <c r="H17" s="310"/>
      <c r="I17" s="310"/>
      <c r="J17" s="249">
        <f>SUM(J18:J24)</f>
        <v>68.041015000000002</v>
      </c>
      <c r="K17" s="310"/>
      <c r="L17" s="310"/>
      <c r="M17" s="310"/>
      <c r="N17" s="310"/>
      <c r="O17" s="310"/>
      <c r="P17" s="310"/>
      <c r="Q17" s="249">
        <f>SUM(Q18:Q24)</f>
        <v>61.446185829999997</v>
      </c>
      <c r="R17" s="310"/>
      <c r="S17" s="310"/>
      <c r="T17" s="310"/>
      <c r="U17" s="310"/>
      <c r="V17" s="310"/>
      <c r="W17" s="310"/>
      <c r="X17" s="249">
        <f>SUM(X18:X24)</f>
        <v>68.041015000000002</v>
      </c>
      <c r="Y17" s="310"/>
      <c r="Z17" s="310"/>
      <c r="AA17" s="310"/>
      <c r="AB17" s="310"/>
      <c r="AC17" s="310"/>
      <c r="AD17" s="310"/>
      <c r="AE17" s="249">
        <f>SUM(AE18:AE24)</f>
        <v>61.446185829999997</v>
      </c>
      <c r="AF17" s="310"/>
      <c r="AG17" s="310"/>
      <c r="AH17" s="310"/>
      <c r="AI17" s="310"/>
      <c r="AJ17" s="310"/>
      <c r="AK17" s="310"/>
      <c r="AL17" s="249">
        <f>SUM(AL18:AL24)</f>
        <v>0</v>
      </c>
      <c r="AM17" s="310"/>
      <c r="AN17" s="310"/>
      <c r="AO17" s="310"/>
      <c r="AP17" s="310"/>
      <c r="AQ17" s="310"/>
      <c r="AR17" s="310"/>
      <c r="AS17" s="249">
        <f>SUM(AS18:AS24)</f>
        <v>0</v>
      </c>
      <c r="AT17" s="310"/>
      <c r="AU17" s="310"/>
      <c r="AV17" s="310"/>
      <c r="AW17" s="310"/>
      <c r="AX17" s="310"/>
      <c r="AY17" s="310"/>
      <c r="AZ17" s="249">
        <f>SUM(AZ18:AZ24)</f>
        <v>0</v>
      </c>
      <c r="BA17" s="310"/>
      <c r="BB17" s="310"/>
      <c r="BC17" s="310"/>
      <c r="BD17" s="310"/>
      <c r="BE17" s="310"/>
      <c r="BF17" s="310"/>
      <c r="BG17" s="249">
        <f>'Приложение 1'!AS16/1.2</f>
        <v>0</v>
      </c>
      <c r="BH17" s="310"/>
      <c r="BI17" s="310"/>
      <c r="BJ17" s="310"/>
      <c r="BK17" s="310"/>
      <c r="BL17" s="310"/>
      <c r="BM17" s="310"/>
      <c r="BN17" s="249">
        <f>SUM(BN18:BN24)</f>
        <v>0</v>
      </c>
      <c r="BO17" s="310"/>
      <c r="BP17" s="310"/>
      <c r="BQ17" s="310"/>
      <c r="BR17" s="310"/>
      <c r="BS17" s="310"/>
      <c r="BT17" s="310"/>
      <c r="BU17" s="249">
        <f>SUM(BU18:BU24)</f>
        <v>68.041015000000002</v>
      </c>
      <c r="BV17" s="310"/>
      <c r="BW17" s="310"/>
      <c r="BX17" s="310"/>
      <c r="BY17" s="310"/>
      <c r="BZ17" s="310"/>
      <c r="CA17" s="310"/>
      <c r="CB17" s="249">
        <f>SUM(CB18:CB24)</f>
        <v>61.446185829999997</v>
      </c>
      <c r="CF17" s="134"/>
    </row>
    <row r="18" spans="1:84" ht="15.75" customHeight="1" outlineLevel="1" x14ac:dyDescent="0.25">
      <c r="A18" s="45">
        <f>'Приложение 1'!A17</f>
        <v>0</v>
      </c>
      <c r="B18" s="292" t="str">
        <f>'Приложение 1'!B17</f>
        <v>Код безопасности</v>
      </c>
      <c r="C18" s="309"/>
      <c r="D18" s="310"/>
      <c r="E18" s="310"/>
      <c r="F18" s="310"/>
      <c r="G18" s="310"/>
      <c r="H18" s="310"/>
      <c r="I18" s="310"/>
      <c r="J18" s="249">
        <f t="shared" ref="J18:J25" si="6">BU18</f>
        <v>0</v>
      </c>
      <c r="K18" s="310"/>
      <c r="L18" s="310"/>
      <c r="M18" s="310"/>
      <c r="N18" s="310"/>
      <c r="O18" s="310"/>
      <c r="P18" s="310"/>
      <c r="Q18" s="249">
        <f t="shared" ref="Q18:Q25" si="7">CB18</f>
        <v>0</v>
      </c>
      <c r="R18" s="310"/>
      <c r="S18" s="310"/>
      <c r="T18" s="310"/>
      <c r="U18" s="310"/>
      <c r="V18" s="310"/>
      <c r="W18" s="310"/>
      <c r="X18" s="249">
        <f>'Приложение 1'!Q17/1.2</f>
        <v>0</v>
      </c>
      <c r="Y18" s="310"/>
      <c r="Z18" s="310"/>
      <c r="AA18" s="310"/>
      <c r="AB18" s="310"/>
      <c r="AC18" s="310"/>
      <c r="AD18" s="310"/>
      <c r="AE18" s="249"/>
      <c r="AF18" s="310"/>
      <c r="AG18" s="310"/>
      <c r="AH18" s="310"/>
      <c r="AI18" s="310"/>
      <c r="AJ18" s="310"/>
      <c r="AK18" s="310"/>
      <c r="AL18" s="249">
        <f>'Приложение 1'!AA17/1.2</f>
        <v>0</v>
      </c>
      <c r="AM18" s="310"/>
      <c r="AN18" s="310"/>
      <c r="AO18" s="310"/>
      <c r="AP18" s="310"/>
      <c r="AQ18" s="310"/>
      <c r="AR18" s="310"/>
      <c r="AS18" s="249">
        <f>'Приложение 1'!AI17/1.2</f>
        <v>0</v>
      </c>
      <c r="AT18" s="310"/>
      <c r="AU18" s="310"/>
      <c r="AV18" s="310"/>
      <c r="AW18" s="310"/>
      <c r="AX18" s="310"/>
      <c r="AY18" s="310"/>
      <c r="AZ18" s="249">
        <f>'Приложение 1'!AN17/1.2</f>
        <v>0</v>
      </c>
      <c r="BA18" s="310"/>
      <c r="BB18" s="310"/>
      <c r="BC18" s="310"/>
      <c r="BD18" s="310"/>
      <c r="BE18" s="310"/>
      <c r="BF18" s="310"/>
      <c r="BG18" s="249">
        <f>'Приложение 1'!AS17/1.2</f>
        <v>0</v>
      </c>
      <c r="BH18" s="310"/>
      <c r="BI18" s="310"/>
      <c r="BJ18" s="310"/>
      <c r="BK18" s="310"/>
      <c r="BL18" s="310"/>
      <c r="BM18" s="310"/>
      <c r="BN18" s="249">
        <f>'Приложение 1'!AX17/1.2</f>
        <v>0</v>
      </c>
      <c r="BO18" s="310"/>
      <c r="BP18" s="310"/>
      <c r="BQ18" s="310"/>
      <c r="BR18" s="310"/>
      <c r="BS18" s="310"/>
      <c r="BT18" s="310"/>
      <c r="BU18" s="249">
        <f>AL18+X18+AZ18+BN18</f>
        <v>0</v>
      </c>
      <c r="BV18" s="310"/>
      <c r="BW18" s="310"/>
      <c r="BX18" s="310"/>
      <c r="BY18" s="310"/>
      <c r="BZ18" s="310"/>
      <c r="CA18" s="310"/>
      <c r="CB18" s="154">
        <f>AS18+AE18+BG18+BN18</f>
        <v>0</v>
      </c>
      <c r="CF18" s="134"/>
    </row>
    <row r="19" spans="1:84" ht="15.75" customHeight="1" outlineLevel="1" x14ac:dyDescent="0.25">
      <c r="A19" s="45">
        <f>'Приложение 1'!A18</f>
        <v>0</v>
      </c>
      <c r="B19" s="292" t="str">
        <f>'Приложение 1'!B18</f>
        <v>Позитив Технолоджис</v>
      </c>
      <c r="C19" s="309"/>
      <c r="D19" s="310"/>
      <c r="E19" s="310"/>
      <c r="F19" s="310"/>
      <c r="G19" s="310"/>
      <c r="H19" s="310"/>
      <c r="I19" s="310"/>
      <c r="J19" s="249">
        <f t="shared" si="6"/>
        <v>42.784739999999999</v>
      </c>
      <c r="K19" s="310"/>
      <c r="L19" s="310"/>
      <c r="M19" s="310"/>
      <c r="N19" s="310"/>
      <c r="O19" s="310"/>
      <c r="P19" s="310"/>
      <c r="Q19" s="249">
        <f t="shared" si="7"/>
        <v>37.406999999999996</v>
      </c>
      <c r="R19" s="310"/>
      <c r="S19" s="310"/>
      <c r="T19" s="310"/>
      <c r="U19" s="310"/>
      <c r="V19" s="310"/>
      <c r="W19" s="310"/>
      <c r="X19" s="249">
        <v>42.784739999999999</v>
      </c>
      <c r="Y19" s="310"/>
      <c r="Z19" s="310"/>
      <c r="AA19" s="310"/>
      <c r="AB19" s="310"/>
      <c r="AC19" s="310"/>
      <c r="AD19" s="310"/>
      <c r="AE19" s="249">
        <v>37.406999999999996</v>
      </c>
      <c r="AF19" s="310"/>
      <c r="AG19" s="310"/>
      <c r="AH19" s="310"/>
      <c r="AI19" s="310"/>
      <c r="AJ19" s="310"/>
      <c r="AK19" s="310"/>
      <c r="AL19" s="249">
        <f>'Приложение 1'!AA18/1.2</f>
        <v>0</v>
      </c>
      <c r="AM19" s="310"/>
      <c r="AN19" s="310"/>
      <c r="AO19" s="310"/>
      <c r="AP19" s="310"/>
      <c r="AQ19" s="310"/>
      <c r="AR19" s="310"/>
      <c r="AS19" s="249">
        <f>'Приложение 1'!AI18/1.2</f>
        <v>0</v>
      </c>
      <c r="AT19" s="310"/>
      <c r="AU19" s="310"/>
      <c r="AV19" s="310"/>
      <c r="AW19" s="310"/>
      <c r="AX19" s="310"/>
      <c r="AY19" s="310"/>
      <c r="AZ19" s="249">
        <f>'Приложение 1'!AN18/1.2</f>
        <v>0</v>
      </c>
      <c r="BA19" s="310"/>
      <c r="BB19" s="310"/>
      <c r="BC19" s="310"/>
      <c r="BD19" s="310"/>
      <c r="BE19" s="310"/>
      <c r="BF19" s="310"/>
      <c r="BG19" s="249">
        <f>'Приложение 1'!AS18/1.2</f>
        <v>0</v>
      </c>
      <c r="BH19" s="310"/>
      <c r="BI19" s="310"/>
      <c r="BJ19" s="310"/>
      <c r="BK19" s="310"/>
      <c r="BL19" s="310"/>
      <c r="BM19" s="310"/>
      <c r="BN19" s="249">
        <f>'Приложение 1'!AX18/1.2</f>
        <v>0</v>
      </c>
      <c r="BO19" s="310"/>
      <c r="BP19" s="310"/>
      <c r="BQ19" s="310"/>
      <c r="BR19" s="310"/>
      <c r="BS19" s="310"/>
      <c r="BT19" s="310"/>
      <c r="BU19" s="249">
        <f t="shared" ref="BU19:BU34" si="8">AL19+X19+AZ19+BN19</f>
        <v>42.784739999999999</v>
      </c>
      <c r="BV19" s="310"/>
      <c r="BW19" s="310"/>
      <c r="BX19" s="310"/>
      <c r="BY19" s="310"/>
      <c r="BZ19" s="310"/>
      <c r="CA19" s="310"/>
      <c r="CB19" s="154">
        <f t="shared" ref="CB19:CB32" si="9">AS19+AE19+BG19+BN19</f>
        <v>37.406999999999996</v>
      </c>
      <c r="CF19" s="134"/>
    </row>
    <row r="20" spans="1:84" ht="15.75" customHeight="1" outlineLevel="1" x14ac:dyDescent="0.25">
      <c r="A20" s="45">
        <f>'Приложение 1'!A19</f>
        <v>0</v>
      </c>
      <c r="B20" s="292" t="str">
        <f>'Приложение 1'!B19</f>
        <v>Usergate</v>
      </c>
      <c r="C20" s="309"/>
      <c r="D20" s="310"/>
      <c r="E20" s="310"/>
      <c r="F20" s="310"/>
      <c r="G20" s="310"/>
      <c r="H20" s="310"/>
      <c r="I20" s="310"/>
      <c r="J20" s="249">
        <f t="shared" si="6"/>
        <v>0</v>
      </c>
      <c r="K20" s="310"/>
      <c r="L20" s="310"/>
      <c r="M20" s="310"/>
      <c r="N20" s="310"/>
      <c r="O20" s="310"/>
      <c r="P20" s="310"/>
      <c r="Q20" s="249">
        <f t="shared" si="7"/>
        <v>0</v>
      </c>
      <c r="R20" s="310"/>
      <c r="S20" s="310"/>
      <c r="T20" s="310"/>
      <c r="U20" s="310"/>
      <c r="V20" s="310"/>
      <c r="W20" s="310"/>
      <c r="X20" s="249">
        <f>'Приложение 1'!Q19/1.2</f>
        <v>0</v>
      </c>
      <c r="Y20" s="310"/>
      <c r="Z20" s="310"/>
      <c r="AA20" s="310"/>
      <c r="AB20" s="310"/>
      <c r="AC20" s="310"/>
      <c r="AD20" s="310"/>
      <c r="AE20" s="225">
        <f>'Приложение 1'!V19/1.2</f>
        <v>0</v>
      </c>
      <c r="AF20" s="310"/>
      <c r="AG20" s="310"/>
      <c r="AH20" s="310"/>
      <c r="AI20" s="310"/>
      <c r="AJ20" s="310"/>
      <c r="AK20" s="310"/>
      <c r="AL20" s="249">
        <f>'Приложение 1'!AA19/1.2</f>
        <v>0</v>
      </c>
      <c r="AM20" s="310"/>
      <c r="AN20" s="310"/>
      <c r="AO20" s="310"/>
      <c r="AP20" s="310"/>
      <c r="AQ20" s="310"/>
      <c r="AR20" s="310"/>
      <c r="AS20" s="249">
        <f>'Приложение 1'!AI19/1.2</f>
        <v>0</v>
      </c>
      <c r="AT20" s="310"/>
      <c r="AU20" s="310"/>
      <c r="AV20" s="310"/>
      <c r="AW20" s="310"/>
      <c r="AX20" s="310"/>
      <c r="AY20" s="310"/>
      <c r="AZ20" s="249">
        <f>'Приложение 1'!AN19/1.2</f>
        <v>0</v>
      </c>
      <c r="BA20" s="310"/>
      <c r="BB20" s="310"/>
      <c r="BC20" s="310"/>
      <c r="BD20" s="310"/>
      <c r="BE20" s="310"/>
      <c r="BF20" s="310"/>
      <c r="BG20" s="249">
        <f>'Приложение 1'!AS19/1.2</f>
        <v>0</v>
      </c>
      <c r="BH20" s="310"/>
      <c r="BI20" s="310"/>
      <c r="BJ20" s="310"/>
      <c r="BK20" s="310"/>
      <c r="BL20" s="310"/>
      <c r="BM20" s="310"/>
      <c r="BN20" s="249">
        <f>'Приложение 1'!AX19/1.2</f>
        <v>0</v>
      </c>
      <c r="BO20" s="310"/>
      <c r="BP20" s="310"/>
      <c r="BQ20" s="310"/>
      <c r="BR20" s="310"/>
      <c r="BS20" s="310"/>
      <c r="BT20" s="310"/>
      <c r="BU20" s="249">
        <f t="shared" si="8"/>
        <v>0</v>
      </c>
      <c r="BV20" s="310"/>
      <c r="BW20" s="310"/>
      <c r="BX20" s="310"/>
      <c r="BY20" s="310"/>
      <c r="BZ20" s="310"/>
      <c r="CA20" s="310"/>
      <c r="CB20" s="154">
        <f t="shared" si="9"/>
        <v>0</v>
      </c>
      <c r="CF20" s="134"/>
    </row>
    <row r="21" spans="1:84" ht="15.75" customHeight="1" outlineLevel="1" x14ac:dyDescent="0.25">
      <c r="A21" s="45">
        <f>'Приложение 1'!A20</f>
        <v>0</v>
      </c>
      <c r="B21" s="292" t="str">
        <f>'Приложение 1'!B20</f>
        <v>Внедрение сетевого оборудования UG и КБ</v>
      </c>
      <c r="C21" s="309"/>
      <c r="D21" s="310"/>
      <c r="E21" s="310"/>
      <c r="F21" s="310"/>
      <c r="G21" s="310"/>
      <c r="H21" s="310"/>
      <c r="I21" s="310"/>
      <c r="J21" s="249">
        <f t="shared" si="6"/>
        <v>0</v>
      </c>
      <c r="K21" s="310"/>
      <c r="L21" s="310"/>
      <c r="M21" s="310"/>
      <c r="N21" s="310"/>
      <c r="O21" s="310"/>
      <c r="P21" s="310"/>
      <c r="Q21" s="249">
        <f t="shared" si="7"/>
        <v>0</v>
      </c>
      <c r="R21" s="310"/>
      <c r="S21" s="310"/>
      <c r="T21" s="310"/>
      <c r="U21" s="310"/>
      <c r="V21" s="310"/>
      <c r="W21" s="310"/>
      <c r="X21" s="249">
        <f>'Приложение 1'!Q20/1.2</f>
        <v>0</v>
      </c>
      <c r="Y21" s="310"/>
      <c r="Z21" s="310"/>
      <c r="AA21" s="310"/>
      <c r="AB21" s="310"/>
      <c r="AC21" s="310"/>
      <c r="AD21" s="310"/>
      <c r="AE21" s="225">
        <f>'Приложение 1'!V20/1.2</f>
        <v>0</v>
      </c>
      <c r="AF21" s="310"/>
      <c r="AG21" s="310"/>
      <c r="AH21" s="310"/>
      <c r="AI21" s="310"/>
      <c r="AJ21" s="310"/>
      <c r="AK21" s="310"/>
      <c r="AL21" s="249">
        <f>'Приложение 1'!AA20/1.2</f>
        <v>0</v>
      </c>
      <c r="AM21" s="310"/>
      <c r="AN21" s="310"/>
      <c r="AO21" s="310"/>
      <c r="AP21" s="310"/>
      <c r="AQ21" s="310"/>
      <c r="AR21" s="310"/>
      <c r="AS21" s="249">
        <f>'Приложение 1'!AI20/1.2</f>
        <v>0</v>
      </c>
      <c r="AT21" s="310"/>
      <c r="AU21" s="310"/>
      <c r="AV21" s="310"/>
      <c r="AW21" s="310"/>
      <c r="AX21" s="310"/>
      <c r="AY21" s="310"/>
      <c r="AZ21" s="249">
        <f>'Приложение 1'!AN20/1.2</f>
        <v>0</v>
      </c>
      <c r="BA21" s="310"/>
      <c r="BB21" s="310"/>
      <c r="BC21" s="310"/>
      <c r="BD21" s="310"/>
      <c r="BE21" s="310"/>
      <c r="BF21" s="310"/>
      <c r="BG21" s="249">
        <f>'Приложение 1'!AS20/1.2</f>
        <v>0</v>
      </c>
      <c r="BH21" s="310"/>
      <c r="BI21" s="310"/>
      <c r="BJ21" s="310"/>
      <c r="BK21" s="310"/>
      <c r="BL21" s="310"/>
      <c r="BM21" s="310"/>
      <c r="BN21" s="249">
        <f>'Приложение 1'!AX20/1.2</f>
        <v>0</v>
      </c>
      <c r="BO21" s="310"/>
      <c r="BP21" s="310"/>
      <c r="BQ21" s="310"/>
      <c r="BR21" s="310"/>
      <c r="BS21" s="310"/>
      <c r="BT21" s="310"/>
      <c r="BU21" s="249">
        <f t="shared" si="8"/>
        <v>0</v>
      </c>
      <c r="BV21" s="310"/>
      <c r="BW21" s="310"/>
      <c r="BX21" s="310"/>
      <c r="BY21" s="310"/>
      <c r="BZ21" s="310"/>
      <c r="CA21" s="310"/>
      <c r="CB21" s="154">
        <f t="shared" si="9"/>
        <v>0</v>
      </c>
      <c r="CF21" s="134"/>
    </row>
    <row r="22" spans="1:84" ht="15.75" customHeight="1" outlineLevel="1" x14ac:dyDescent="0.25">
      <c r="A22" s="45">
        <f>'Приложение 1'!A21</f>
        <v>0</v>
      </c>
      <c r="B22" s="292" t="str">
        <f>'Приложение 1'!B21</f>
        <v>Внедрение SNS и vGate</v>
      </c>
      <c r="C22" s="309"/>
      <c r="D22" s="310"/>
      <c r="E22" s="310"/>
      <c r="F22" s="310"/>
      <c r="G22" s="310"/>
      <c r="H22" s="310"/>
      <c r="I22" s="310"/>
      <c r="J22" s="249">
        <f t="shared" si="6"/>
        <v>14.037666666666667</v>
      </c>
      <c r="K22" s="310"/>
      <c r="L22" s="310"/>
      <c r="M22" s="310"/>
      <c r="N22" s="310"/>
      <c r="O22" s="310"/>
      <c r="P22" s="310"/>
      <c r="Q22" s="249">
        <f t="shared" si="7"/>
        <v>13.213071940000001</v>
      </c>
      <c r="R22" s="310"/>
      <c r="S22" s="310"/>
      <c r="T22" s="310"/>
      <c r="U22" s="310"/>
      <c r="V22" s="310"/>
      <c r="W22" s="310"/>
      <c r="X22" s="249">
        <f>'Приложение 1'!Q21/1.2</f>
        <v>14.037666666666667</v>
      </c>
      <c r="Y22" s="310"/>
      <c r="Z22" s="310"/>
      <c r="AA22" s="310"/>
      <c r="AB22" s="310"/>
      <c r="AC22" s="310"/>
      <c r="AD22" s="310"/>
      <c r="AE22" s="249">
        <v>13.213071940000001</v>
      </c>
      <c r="AF22" s="310"/>
      <c r="AG22" s="310"/>
      <c r="AH22" s="310"/>
      <c r="AI22" s="310"/>
      <c r="AJ22" s="310"/>
      <c r="AK22" s="310"/>
      <c r="AL22" s="249">
        <f>'Приложение 1'!AA21/1.2</f>
        <v>0</v>
      </c>
      <c r="AM22" s="310"/>
      <c r="AN22" s="310"/>
      <c r="AO22" s="310"/>
      <c r="AP22" s="310"/>
      <c r="AQ22" s="310"/>
      <c r="AR22" s="310"/>
      <c r="AS22" s="249">
        <f>'Приложение 1'!AI21/1.2</f>
        <v>0</v>
      </c>
      <c r="AT22" s="310"/>
      <c r="AU22" s="310"/>
      <c r="AV22" s="310"/>
      <c r="AW22" s="310"/>
      <c r="AX22" s="310"/>
      <c r="AY22" s="310"/>
      <c r="AZ22" s="249">
        <f>'Приложение 1'!AN21/1.2</f>
        <v>0</v>
      </c>
      <c r="BA22" s="310"/>
      <c r="BB22" s="310"/>
      <c r="BC22" s="310"/>
      <c r="BD22" s="310"/>
      <c r="BE22" s="310"/>
      <c r="BF22" s="310"/>
      <c r="BG22" s="249">
        <f>'Приложение 1'!AS21/1.2</f>
        <v>0</v>
      </c>
      <c r="BH22" s="310"/>
      <c r="BI22" s="310"/>
      <c r="BJ22" s="310"/>
      <c r="BK22" s="310"/>
      <c r="BL22" s="310"/>
      <c r="BM22" s="310"/>
      <c r="BN22" s="249">
        <f>'Приложение 1'!AX21/1.2</f>
        <v>0</v>
      </c>
      <c r="BO22" s="310"/>
      <c r="BP22" s="310"/>
      <c r="BQ22" s="310"/>
      <c r="BR22" s="310"/>
      <c r="BS22" s="310"/>
      <c r="BT22" s="310"/>
      <c r="BU22" s="249">
        <f t="shared" si="8"/>
        <v>14.037666666666667</v>
      </c>
      <c r="BV22" s="310"/>
      <c r="BW22" s="310"/>
      <c r="BX22" s="310"/>
      <c r="BY22" s="310"/>
      <c r="BZ22" s="310"/>
      <c r="CA22" s="310"/>
      <c r="CB22" s="154">
        <f>AS22+AE22+BG22+BN22</f>
        <v>13.213071940000001</v>
      </c>
      <c r="CF22" s="134"/>
    </row>
    <row r="23" spans="1:84" ht="15.75" customHeight="1" outlineLevel="1" x14ac:dyDescent="0.25">
      <c r="A23" s="45">
        <f>'Приложение 1'!A22</f>
        <v>0</v>
      </c>
      <c r="B23" s="292" t="str">
        <f>'Приложение 1'!B22</f>
        <v>Внедрение PT SIEM и VM</v>
      </c>
      <c r="C23" s="309"/>
      <c r="D23" s="310"/>
      <c r="E23" s="310"/>
      <c r="F23" s="310"/>
      <c r="G23" s="310"/>
      <c r="H23" s="310"/>
      <c r="I23" s="310"/>
      <c r="J23" s="249">
        <f t="shared" si="6"/>
        <v>11.218608333333334</v>
      </c>
      <c r="K23" s="310"/>
      <c r="L23" s="310"/>
      <c r="M23" s="310"/>
      <c r="N23" s="310"/>
      <c r="O23" s="310"/>
      <c r="P23" s="310"/>
      <c r="Q23" s="249">
        <f t="shared" si="7"/>
        <v>10.82611389</v>
      </c>
      <c r="R23" s="310"/>
      <c r="S23" s="310"/>
      <c r="T23" s="310"/>
      <c r="U23" s="310"/>
      <c r="V23" s="310"/>
      <c r="W23" s="310"/>
      <c r="X23" s="249">
        <f>'Приложение 1'!Q22/1.2</f>
        <v>11.218608333333334</v>
      </c>
      <c r="Y23" s="310"/>
      <c r="Z23" s="310"/>
      <c r="AA23" s="310"/>
      <c r="AB23" s="310"/>
      <c r="AC23" s="310"/>
      <c r="AD23" s="310"/>
      <c r="AE23" s="249">
        <v>10.82611389</v>
      </c>
      <c r="AF23" s="310"/>
      <c r="AG23" s="310"/>
      <c r="AH23" s="310"/>
      <c r="AI23" s="310"/>
      <c r="AJ23" s="310"/>
      <c r="AK23" s="310"/>
      <c r="AL23" s="249">
        <f>'Приложение 1'!AA22/1.2</f>
        <v>0</v>
      </c>
      <c r="AM23" s="310"/>
      <c r="AN23" s="310"/>
      <c r="AO23" s="310"/>
      <c r="AP23" s="310"/>
      <c r="AQ23" s="310"/>
      <c r="AR23" s="310"/>
      <c r="AS23" s="249">
        <f>'Приложение 1'!AI22/1.2</f>
        <v>0</v>
      </c>
      <c r="AT23" s="310"/>
      <c r="AU23" s="310"/>
      <c r="AV23" s="310"/>
      <c r="AW23" s="310"/>
      <c r="AX23" s="310"/>
      <c r="AY23" s="310"/>
      <c r="AZ23" s="249">
        <f>'Приложение 1'!AN22/1.2</f>
        <v>0</v>
      </c>
      <c r="BA23" s="310"/>
      <c r="BB23" s="310"/>
      <c r="BC23" s="310"/>
      <c r="BD23" s="310"/>
      <c r="BE23" s="310"/>
      <c r="BF23" s="310"/>
      <c r="BG23" s="249">
        <f>'Приложение 1'!AS22/1.2</f>
        <v>0</v>
      </c>
      <c r="BH23" s="310"/>
      <c r="BI23" s="310"/>
      <c r="BJ23" s="310"/>
      <c r="BK23" s="310"/>
      <c r="BL23" s="310"/>
      <c r="BM23" s="310"/>
      <c r="BN23" s="249">
        <f>'Приложение 1'!AX22/1.2</f>
        <v>0</v>
      </c>
      <c r="BO23" s="310"/>
      <c r="BP23" s="310"/>
      <c r="BQ23" s="310"/>
      <c r="BR23" s="310"/>
      <c r="BS23" s="310"/>
      <c r="BT23" s="310"/>
      <c r="BU23" s="249">
        <f t="shared" si="8"/>
        <v>11.218608333333334</v>
      </c>
      <c r="BV23" s="310"/>
      <c r="BW23" s="310"/>
      <c r="BX23" s="310"/>
      <c r="BY23" s="310"/>
      <c r="BZ23" s="310"/>
      <c r="CA23" s="310"/>
      <c r="CB23" s="154">
        <f t="shared" si="9"/>
        <v>10.82611389</v>
      </c>
      <c r="CF23" s="134"/>
    </row>
    <row r="24" spans="1:84" ht="15.75" customHeight="1" outlineLevel="1" x14ac:dyDescent="0.25">
      <c r="A24" s="45">
        <f>'Приложение 1'!A23</f>
        <v>0</v>
      </c>
      <c r="B24" s="292" t="str">
        <f>'Приложение 1'!B23</f>
        <v>Аттестация СКЗИ по ИБ класс защищенности 1Г</v>
      </c>
      <c r="C24" s="309"/>
      <c r="D24" s="310"/>
      <c r="E24" s="310"/>
      <c r="F24" s="310"/>
      <c r="G24" s="310"/>
      <c r="H24" s="310"/>
      <c r="I24" s="310"/>
      <c r="J24" s="249">
        <f t="shared" si="6"/>
        <v>0</v>
      </c>
      <c r="K24" s="310"/>
      <c r="L24" s="310"/>
      <c r="M24" s="310"/>
      <c r="N24" s="310"/>
      <c r="O24" s="310"/>
      <c r="P24" s="310"/>
      <c r="Q24" s="249">
        <f t="shared" si="7"/>
        <v>0</v>
      </c>
      <c r="R24" s="310"/>
      <c r="S24" s="310"/>
      <c r="T24" s="310"/>
      <c r="U24" s="310"/>
      <c r="V24" s="310"/>
      <c r="W24" s="310"/>
      <c r="X24" s="249">
        <f>'Приложение 1'!Q23/1.2</f>
        <v>0</v>
      </c>
      <c r="Y24" s="310"/>
      <c r="Z24" s="310"/>
      <c r="AA24" s="310"/>
      <c r="AB24" s="310"/>
      <c r="AC24" s="310"/>
      <c r="AD24" s="310"/>
      <c r="AE24" s="249">
        <f>'Приложение 1'!V23/1.2</f>
        <v>0</v>
      </c>
      <c r="AF24" s="310"/>
      <c r="AG24" s="310"/>
      <c r="AH24" s="310"/>
      <c r="AI24" s="310"/>
      <c r="AJ24" s="310"/>
      <c r="AK24" s="310"/>
      <c r="AL24" s="249">
        <f>'Приложение 1'!AA23/1.2</f>
        <v>0</v>
      </c>
      <c r="AM24" s="310"/>
      <c r="AN24" s="310"/>
      <c r="AO24" s="310"/>
      <c r="AP24" s="310"/>
      <c r="AQ24" s="310"/>
      <c r="AR24" s="310"/>
      <c r="AS24" s="249">
        <f>'Приложение 1'!AI23/1.2</f>
        <v>0</v>
      </c>
      <c r="AT24" s="310"/>
      <c r="AU24" s="310"/>
      <c r="AV24" s="310"/>
      <c r="AW24" s="310"/>
      <c r="AX24" s="310"/>
      <c r="AY24" s="310"/>
      <c r="AZ24" s="249">
        <f>'Приложение 1'!AN23/1.2</f>
        <v>0</v>
      </c>
      <c r="BA24" s="310"/>
      <c r="BB24" s="310"/>
      <c r="BC24" s="310"/>
      <c r="BD24" s="310"/>
      <c r="BE24" s="310"/>
      <c r="BF24" s="310"/>
      <c r="BG24" s="249">
        <f>'Приложение 1'!AS23/1.2</f>
        <v>0</v>
      </c>
      <c r="BH24" s="310"/>
      <c r="BI24" s="310"/>
      <c r="BJ24" s="310"/>
      <c r="BK24" s="310"/>
      <c r="BL24" s="310"/>
      <c r="BM24" s="310"/>
      <c r="BN24" s="249">
        <f>'Приложение 1'!AX23/1.2</f>
        <v>0</v>
      </c>
      <c r="BO24" s="310"/>
      <c r="BP24" s="310"/>
      <c r="BQ24" s="310"/>
      <c r="BR24" s="310"/>
      <c r="BS24" s="310"/>
      <c r="BT24" s="310"/>
      <c r="BU24" s="249">
        <f t="shared" si="8"/>
        <v>0</v>
      </c>
      <c r="BV24" s="310"/>
      <c r="BW24" s="310"/>
      <c r="BX24" s="310"/>
      <c r="BY24" s="310"/>
      <c r="BZ24" s="310"/>
      <c r="CA24" s="310"/>
      <c r="CB24" s="154">
        <f t="shared" si="9"/>
        <v>0</v>
      </c>
      <c r="CF24" s="134"/>
    </row>
    <row r="25" spans="1:84" ht="15.75" customHeight="1" x14ac:dyDescent="0.25">
      <c r="A25" s="200" t="s">
        <v>303</v>
      </c>
      <c r="B25" s="289" t="s">
        <v>304</v>
      </c>
      <c r="C25" s="257" t="s">
        <v>329</v>
      </c>
      <c r="D25" s="231"/>
      <c r="E25" s="231"/>
      <c r="F25" s="231"/>
      <c r="G25" s="231"/>
      <c r="H25" s="231"/>
      <c r="I25" s="231"/>
      <c r="J25" s="249">
        <f t="shared" si="6"/>
        <v>0</v>
      </c>
      <c r="K25" s="231"/>
      <c r="L25" s="231"/>
      <c r="M25" s="231"/>
      <c r="N25" s="231"/>
      <c r="O25" s="231"/>
      <c r="P25" s="231"/>
      <c r="Q25" s="249">
        <f t="shared" si="7"/>
        <v>2.6257236666666666</v>
      </c>
      <c r="R25" s="231"/>
      <c r="S25" s="231"/>
      <c r="T25" s="231"/>
      <c r="U25" s="231"/>
      <c r="V25" s="231"/>
      <c r="W25" s="231"/>
      <c r="X25" s="249">
        <f>'Приложение 1'!Q24/1.2</f>
        <v>0</v>
      </c>
      <c r="Y25" s="231"/>
      <c r="Z25" s="231"/>
      <c r="AA25" s="231"/>
      <c r="AB25" s="231"/>
      <c r="AC25" s="231"/>
      <c r="AD25" s="231"/>
      <c r="AE25" s="249">
        <f>'Приложение 1'!V24/1.2</f>
        <v>2.6257236666666666</v>
      </c>
      <c r="AF25" s="231"/>
      <c r="AG25" s="231"/>
      <c r="AH25" s="231"/>
      <c r="AI25" s="231"/>
      <c r="AJ25" s="231"/>
      <c r="AK25" s="231"/>
      <c r="AL25" s="249">
        <f>'Приложение 1'!AA24/1.2</f>
        <v>0</v>
      </c>
      <c r="AM25" s="231"/>
      <c r="AN25" s="231"/>
      <c r="AO25" s="231"/>
      <c r="AP25" s="231"/>
      <c r="AQ25" s="231"/>
      <c r="AR25" s="231"/>
      <c r="AS25" s="249">
        <f>'Приложение 1'!AI24/1.2</f>
        <v>0</v>
      </c>
      <c r="AT25" s="231"/>
      <c r="AU25" s="231"/>
      <c r="AV25" s="231"/>
      <c r="AW25" s="231"/>
      <c r="AX25" s="231"/>
      <c r="AY25" s="231"/>
      <c r="AZ25" s="249">
        <f>'Приложение 1'!AN24/1.2</f>
        <v>0</v>
      </c>
      <c r="BA25" s="231"/>
      <c r="BB25" s="231"/>
      <c r="BC25" s="231"/>
      <c r="BD25" s="231"/>
      <c r="BE25" s="231"/>
      <c r="BF25" s="231"/>
      <c r="BG25" s="249">
        <f>'Приложение 1'!AS24/1.2</f>
        <v>0</v>
      </c>
      <c r="BH25" s="231"/>
      <c r="BI25" s="231"/>
      <c r="BJ25" s="231"/>
      <c r="BK25" s="231"/>
      <c r="BL25" s="231"/>
      <c r="BM25" s="231"/>
      <c r="BN25" s="249">
        <f>'Приложение 1'!AX24/1.2</f>
        <v>0</v>
      </c>
      <c r="BO25" s="231"/>
      <c r="BP25" s="231"/>
      <c r="BQ25" s="231"/>
      <c r="BR25" s="231"/>
      <c r="BS25" s="231"/>
      <c r="BT25" s="231"/>
      <c r="BU25" s="249">
        <f t="shared" si="8"/>
        <v>0</v>
      </c>
      <c r="BV25" s="231"/>
      <c r="BW25" s="231"/>
      <c r="BX25" s="231"/>
      <c r="BY25" s="231"/>
      <c r="BZ25" s="231"/>
      <c r="CA25" s="231"/>
      <c r="CB25" s="154">
        <f t="shared" si="9"/>
        <v>2.6257236666666666</v>
      </c>
      <c r="CF25" s="134"/>
    </row>
    <row r="26" spans="1:84" ht="15.75" customHeight="1" x14ac:dyDescent="0.25">
      <c r="A26" s="200" t="s">
        <v>314</v>
      </c>
      <c r="B26" s="289" t="s">
        <v>320</v>
      </c>
      <c r="C26" s="257" t="s">
        <v>330</v>
      </c>
      <c r="D26" s="231"/>
      <c r="E26" s="231"/>
      <c r="F26" s="231"/>
      <c r="G26" s="231"/>
      <c r="H26" s="231"/>
      <c r="I26" s="231"/>
      <c r="J26" s="249">
        <f t="shared" ref="J26" si="10">BU26</f>
        <v>2.8672502166666667</v>
      </c>
      <c r="K26" s="231"/>
      <c r="L26" s="231"/>
      <c r="M26" s="231"/>
      <c r="N26" s="231"/>
      <c r="O26" s="231"/>
      <c r="P26" s="231"/>
      <c r="Q26" s="249">
        <f t="shared" ref="Q26" si="11">CB26</f>
        <v>10.816798908333334</v>
      </c>
      <c r="R26" s="231"/>
      <c r="S26" s="231"/>
      <c r="T26" s="231"/>
      <c r="U26" s="231"/>
      <c r="V26" s="231"/>
      <c r="W26" s="231"/>
      <c r="X26" s="249">
        <f>'Приложение 1'!Q25/1.2</f>
        <v>0</v>
      </c>
      <c r="Y26" s="231"/>
      <c r="Z26" s="231"/>
      <c r="AA26" s="231"/>
      <c r="AB26" s="231"/>
      <c r="AC26" s="231"/>
      <c r="AD26" s="231"/>
      <c r="AE26" s="249">
        <f>'Приложение 1'!V25/1.2</f>
        <v>2.5416433333333335</v>
      </c>
      <c r="AF26" s="231"/>
      <c r="AG26" s="231"/>
      <c r="AH26" s="231"/>
      <c r="AI26" s="231"/>
      <c r="AJ26" s="231"/>
      <c r="AK26" s="231"/>
      <c r="AL26" s="249">
        <f>'Приложение 1'!AA25/1.2</f>
        <v>0</v>
      </c>
      <c r="AM26" s="231"/>
      <c r="AN26" s="231"/>
      <c r="AO26" s="231"/>
      <c r="AP26" s="231"/>
      <c r="AQ26" s="231"/>
      <c r="AR26" s="231"/>
      <c r="AS26" s="249">
        <f>'Приложение 1'!AI25/1.2</f>
        <v>2.6509339999999999</v>
      </c>
      <c r="AT26" s="231"/>
      <c r="AU26" s="231"/>
      <c r="AV26" s="231"/>
      <c r="AW26" s="231"/>
      <c r="AX26" s="231"/>
      <c r="AY26" s="231"/>
      <c r="AZ26" s="249">
        <f>'Приложение 1'!AN25/1.2</f>
        <v>0</v>
      </c>
      <c r="BA26" s="231"/>
      <c r="BB26" s="231"/>
      <c r="BC26" s="231"/>
      <c r="BD26" s="231"/>
      <c r="BE26" s="231"/>
      <c r="BF26" s="231"/>
      <c r="BG26" s="249">
        <f>'Приложение 1'!AS25/1.2</f>
        <v>2.7569713583333333</v>
      </c>
      <c r="BH26" s="231"/>
      <c r="BI26" s="231"/>
      <c r="BJ26" s="231"/>
      <c r="BK26" s="231"/>
      <c r="BL26" s="231"/>
      <c r="BM26" s="231"/>
      <c r="BN26" s="249">
        <f>'Приложение 1'!AX25/1.2</f>
        <v>2.8672502166666667</v>
      </c>
      <c r="BO26" s="231"/>
      <c r="BP26" s="231"/>
      <c r="BQ26" s="231"/>
      <c r="BR26" s="231"/>
      <c r="BS26" s="231"/>
      <c r="BT26" s="231"/>
      <c r="BU26" s="249">
        <f t="shared" si="8"/>
        <v>2.8672502166666667</v>
      </c>
      <c r="BV26" s="231"/>
      <c r="BW26" s="231"/>
      <c r="BX26" s="231"/>
      <c r="BY26" s="231"/>
      <c r="BZ26" s="231"/>
      <c r="CA26" s="231"/>
      <c r="CB26" s="154">
        <f t="shared" si="9"/>
        <v>10.816798908333334</v>
      </c>
      <c r="CF26" s="134"/>
    </row>
    <row r="27" spans="1:84" ht="15.75" customHeight="1" x14ac:dyDescent="0.25">
      <c r="A27" s="200" t="s">
        <v>315</v>
      </c>
      <c r="B27" s="289" t="s">
        <v>312</v>
      </c>
      <c r="C27" s="257" t="s">
        <v>331</v>
      </c>
      <c r="D27" s="231"/>
      <c r="E27" s="231"/>
      <c r="F27" s="231"/>
      <c r="G27" s="231"/>
      <c r="H27" s="231"/>
      <c r="I27" s="231"/>
      <c r="J27" s="225">
        <f t="shared" ref="J27:J29" si="12">BU27</f>
        <v>0</v>
      </c>
      <c r="K27" s="231"/>
      <c r="L27" s="231"/>
      <c r="M27" s="231"/>
      <c r="N27" s="231"/>
      <c r="O27" s="231"/>
      <c r="P27" s="231"/>
      <c r="Q27" s="225">
        <f t="shared" ref="Q27:Q29" si="13">CB27</f>
        <v>21.745854680000001</v>
      </c>
      <c r="R27" s="231"/>
      <c r="S27" s="231"/>
      <c r="T27" s="231"/>
      <c r="U27" s="231"/>
      <c r="V27" s="231"/>
      <c r="W27" s="231"/>
      <c r="X27" s="225">
        <f>'Приложение 1'!Q26/1.2</f>
        <v>0</v>
      </c>
      <c r="Y27" s="231"/>
      <c r="Z27" s="231"/>
      <c r="AA27" s="231"/>
      <c r="AB27" s="231"/>
      <c r="AC27" s="231"/>
      <c r="AD27" s="231"/>
      <c r="AE27" s="225">
        <f>'Приложение 1'!V26/1.2</f>
        <v>0</v>
      </c>
      <c r="AF27" s="231"/>
      <c r="AG27" s="231"/>
      <c r="AH27" s="231"/>
      <c r="AI27" s="231"/>
      <c r="AJ27" s="231"/>
      <c r="AK27" s="231"/>
      <c r="AL27" s="225">
        <f>'Приложение 1'!AA26/1.2</f>
        <v>0</v>
      </c>
      <c r="AM27" s="231"/>
      <c r="AN27" s="231"/>
      <c r="AO27" s="231"/>
      <c r="AP27" s="231"/>
      <c r="AQ27" s="231"/>
      <c r="AR27" s="231"/>
      <c r="AS27" s="225">
        <v>14.30648334</v>
      </c>
      <c r="AT27" s="231"/>
      <c r="AU27" s="231"/>
      <c r="AV27" s="231"/>
      <c r="AW27" s="231"/>
      <c r="AX27" s="231"/>
      <c r="AY27" s="231"/>
      <c r="AZ27" s="225">
        <f>'Приложение 1'!AN26/1.2</f>
        <v>0</v>
      </c>
      <c r="BA27" s="231"/>
      <c r="BB27" s="231"/>
      <c r="BC27" s="231"/>
      <c r="BD27" s="231"/>
      <c r="BE27" s="231"/>
      <c r="BF27" s="231"/>
      <c r="BG27" s="225">
        <v>7.4393713400000001</v>
      </c>
      <c r="BH27" s="231"/>
      <c r="BI27" s="231"/>
      <c r="BJ27" s="231"/>
      <c r="BK27" s="231"/>
      <c r="BL27" s="231"/>
      <c r="BM27" s="231"/>
      <c r="BN27" s="249">
        <f>'Приложение 1'!AX26/1.2</f>
        <v>0</v>
      </c>
      <c r="BO27" s="231"/>
      <c r="BP27" s="231"/>
      <c r="BQ27" s="231"/>
      <c r="BR27" s="231"/>
      <c r="BS27" s="231"/>
      <c r="BT27" s="231"/>
      <c r="BU27" s="249">
        <f t="shared" si="8"/>
        <v>0</v>
      </c>
      <c r="BV27" s="231"/>
      <c r="BW27" s="231"/>
      <c r="BX27" s="231"/>
      <c r="BY27" s="231"/>
      <c r="BZ27" s="231"/>
      <c r="CA27" s="231"/>
      <c r="CB27" s="154">
        <f t="shared" si="9"/>
        <v>21.745854680000001</v>
      </c>
      <c r="CF27" s="134"/>
    </row>
    <row r="28" spans="1:84" ht="15.75" customHeight="1" x14ac:dyDescent="0.25">
      <c r="A28" s="200" t="s">
        <v>316</v>
      </c>
      <c r="B28" s="289" t="s">
        <v>313</v>
      </c>
      <c r="C28" s="257" t="s">
        <v>332</v>
      </c>
      <c r="D28" s="231"/>
      <c r="E28" s="231"/>
      <c r="F28" s="231"/>
      <c r="G28" s="231"/>
      <c r="H28" s="231"/>
      <c r="I28" s="231"/>
      <c r="J28" s="225">
        <f t="shared" si="12"/>
        <v>0</v>
      </c>
      <c r="K28" s="231"/>
      <c r="L28" s="231"/>
      <c r="M28" s="231"/>
      <c r="N28" s="231"/>
      <c r="O28" s="231"/>
      <c r="P28" s="231"/>
      <c r="Q28" s="225">
        <f t="shared" si="13"/>
        <v>22.30571389</v>
      </c>
      <c r="R28" s="231"/>
      <c r="S28" s="231"/>
      <c r="T28" s="231"/>
      <c r="U28" s="231"/>
      <c r="V28" s="231"/>
      <c r="W28" s="231"/>
      <c r="X28" s="225">
        <f>'Приложение 1'!Q27/1.2</f>
        <v>0</v>
      </c>
      <c r="Y28" s="231"/>
      <c r="Z28" s="231"/>
      <c r="AA28" s="231"/>
      <c r="AB28" s="231"/>
      <c r="AC28" s="231"/>
      <c r="AD28" s="231"/>
      <c r="AE28" s="225">
        <f>'Приложение 1'!V27/1.2</f>
        <v>0</v>
      </c>
      <c r="AF28" s="231"/>
      <c r="AG28" s="231"/>
      <c r="AH28" s="231"/>
      <c r="AI28" s="231"/>
      <c r="AJ28" s="231"/>
      <c r="AK28" s="231"/>
      <c r="AL28" s="225">
        <f>'Приложение 1'!AA27/1.2</f>
        <v>0</v>
      </c>
      <c r="AM28" s="231"/>
      <c r="AN28" s="231"/>
      <c r="AO28" s="231"/>
      <c r="AP28" s="231"/>
      <c r="AQ28" s="231"/>
      <c r="AR28" s="231"/>
      <c r="AS28" s="225">
        <v>22.30571389</v>
      </c>
      <c r="AT28" s="231"/>
      <c r="AU28" s="231"/>
      <c r="AV28" s="231"/>
      <c r="AW28" s="231"/>
      <c r="AX28" s="231"/>
      <c r="AY28" s="231"/>
      <c r="AZ28" s="225">
        <f>'Приложение 1'!AN27/1.2</f>
        <v>0</v>
      </c>
      <c r="BA28" s="231"/>
      <c r="BB28" s="231"/>
      <c r="BC28" s="231"/>
      <c r="BD28" s="231"/>
      <c r="BE28" s="231"/>
      <c r="BF28" s="231"/>
      <c r="BG28" s="225">
        <f>'Приложение 1'!AS27/1.2</f>
        <v>0</v>
      </c>
      <c r="BH28" s="231"/>
      <c r="BI28" s="231"/>
      <c r="BJ28" s="231"/>
      <c r="BK28" s="231"/>
      <c r="BL28" s="231"/>
      <c r="BM28" s="231"/>
      <c r="BN28" s="249">
        <f>'Приложение 1'!AX27/1.2</f>
        <v>0</v>
      </c>
      <c r="BO28" s="231"/>
      <c r="BP28" s="231"/>
      <c r="BQ28" s="231"/>
      <c r="BR28" s="231"/>
      <c r="BS28" s="231"/>
      <c r="BT28" s="231"/>
      <c r="BU28" s="249">
        <f t="shared" si="8"/>
        <v>0</v>
      </c>
      <c r="BV28" s="231"/>
      <c r="BW28" s="231"/>
      <c r="BX28" s="231"/>
      <c r="BY28" s="231"/>
      <c r="BZ28" s="231"/>
      <c r="CA28" s="231"/>
      <c r="CB28" s="154">
        <f t="shared" si="9"/>
        <v>22.30571389</v>
      </c>
      <c r="CF28" s="134"/>
    </row>
    <row r="29" spans="1:84" ht="15.75" customHeight="1" x14ac:dyDescent="0.25">
      <c r="A29" s="243" t="s">
        <v>318</v>
      </c>
      <c r="B29" s="290" t="s">
        <v>317</v>
      </c>
      <c r="C29" s="258" t="s">
        <v>333</v>
      </c>
      <c r="D29" s="276"/>
      <c r="E29" s="276"/>
      <c r="F29" s="276"/>
      <c r="G29" s="276"/>
      <c r="H29" s="276"/>
      <c r="I29" s="276"/>
      <c r="J29" s="225">
        <f t="shared" si="12"/>
        <v>0.57603429166666664</v>
      </c>
      <c r="K29" s="276"/>
      <c r="L29" s="276"/>
      <c r="M29" s="276"/>
      <c r="N29" s="276"/>
      <c r="O29" s="276"/>
      <c r="P29" s="276"/>
      <c r="Q29" s="225">
        <f t="shared" si="13"/>
        <v>1.9287775416666668</v>
      </c>
      <c r="R29" s="276"/>
      <c r="S29" s="276"/>
      <c r="T29" s="276"/>
      <c r="U29" s="276"/>
      <c r="V29" s="276"/>
      <c r="W29" s="276"/>
      <c r="X29" s="225">
        <f>'Приложение 1'!Q28/1.2</f>
        <v>0</v>
      </c>
      <c r="Y29" s="276"/>
      <c r="Z29" s="276"/>
      <c r="AA29" s="276"/>
      <c r="AB29" s="276"/>
      <c r="AC29" s="276"/>
      <c r="AD29" s="276"/>
      <c r="AE29" s="225">
        <f>'Приложение 1'!V28/1.2</f>
        <v>0</v>
      </c>
      <c r="AF29" s="276"/>
      <c r="AG29" s="276"/>
      <c r="AH29" s="276"/>
      <c r="AI29" s="276"/>
      <c r="AJ29" s="276"/>
      <c r="AK29" s="276"/>
      <c r="AL29" s="225">
        <f>'Приложение 1'!AA28/1.2</f>
        <v>0</v>
      </c>
      <c r="AM29" s="276"/>
      <c r="AN29" s="276"/>
      <c r="AO29" s="276"/>
      <c r="AP29" s="276"/>
      <c r="AQ29" s="276"/>
      <c r="AR29" s="276"/>
      <c r="AS29" s="249">
        <f>'Приложение 1'!AI28/1.2</f>
        <v>0.79886412500000004</v>
      </c>
      <c r="AT29" s="276"/>
      <c r="AU29" s="276"/>
      <c r="AV29" s="276"/>
      <c r="AW29" s="276"/>
      <c r="AX29" s="276"/>
      <c r="AY29" s="276"/>
      <c r="AZ29" s="225">
        <f>'Приложение 1'!AN28/1.2</f>
        <v>0</v>
      </c>
      <c r="BA29" s="276"/>
      <c r="BB29" s="276"/>
      <c r="BC29" s="276"/>
      <c r="BD29" s="276"/>
      <c r="BE29" s="276"/>
      <c r="BF29" s="276"/>
      <c r="BG29" s="225">
        <f>'Приложение 1'!AS28/1.2</f>
        <v>0.55387912500000003</v>
      </c>
      <c r="BH29" s="276"/>
      <c r="BI29" s="276"/>
      <c r="BJ29" s="276"/>
      <c r="BK29" s="276"/>
      <c r="BL29" s="276"/>
      <c r="BM29" s="276"/>
      <c r="BN29" s="249">
        <f>'Приложение 1'!AX28/1.2</f>
        <v>0.57603429166666664</v>
      </c>
      <c r="BO29" s="276"/>
      <c r="BP29" s="276"/>
      <c r="BQ29" s="276"/>
      <c r="BR29" s="276"/>
      <c r="BS29" s="276"/>
      <c r="BT29" s="276"/>
      <c r="BU29" s="249">
        <f t="shared" si="8"/>
        <v>0.57603429166666664</v>
      </c>
      <c r="BV29" s="276"/>
      <c r="BW29" s="276"/>
      <c r="BX29" s="276"/>
      <c r="BY29" s="276"/>
      <c r="BZ29" s="276"/>
      <c r="CA29" s="276"/>
      <c r="CB29" s="154">
        <f t="shared" si="9"/>
        <v>1.9287775416666668</v>
      </c>
      <c r="CF29" s="134"/>
    </row>
    <row r="30" spans="1:84" ht="15.75" customHeight="1" x14ac:dyDescent="0.25">
      <c r="A30" s="243" t="s">
        <v>321</v>
      </c>
      <c r="B30" s="290" t="s">
        <v>319</v>
      </c>
      <c r="C30" s="258" t="s">
        <v>334</v>
      </c>
      <c r="D30" s="276"/>
      <c r="E30" s="276"/>
      <c r="F30" s="276"/>
      <c r="G30" s="276"/>
      <c r="H30" s="276"/>
      <c r="I30" s="276"/>
      <c r="J30" s="225">
        <f t="shared" ref="J30" si="14">BU30</f>
        <v>4.7479279083333337</v>
      </c>
      <c r="K30" s="276"/>
      <c r="L30" s="276"/>
      <c r="M30" s="276"/>
      <c r="N30" s="276"/>
      <c r="O30" s="276"/>
      <c r="P30" s="276"/>
      <c r="Q30" s="225">
        <f t="shared" ref="Q30" si="15">CB30</f>
        <v>13.702969458333335</v>
      </c>
      <c r="R30" s="276"/>
      <c r="S30" s="276"/>
      <c r="T30" s="276"/>
      <c r="U30" s="276"/>
      <c r="V30" s="276"/>
      <c r="W30" s="276"/>
      <c r="X30" s="225">
        <f>'Приложение 1'!Q29/1.2</f>
        <v>0</v>
      </c>
      <c r="Y30" s="276"/>
      <c r="Z30" s="276"/>
      <c r="AA30" s="276"/>
      <c r="AB30" s="276"/>
      <c r="AC30" s="276"/>
      <c r="AD30" s="276"/>
      <c r="AE30" s="225">
        <f>'Приложение 1'!V29/1.2</f>
        <v>0</v>
      </c>
      <c r="AF30" s="276"/>
      <c r="AG30" s="276"/>
      <c r="AH30" s="276"/>
      <c r="AI30" s="276"/>
      <c r="AJ30" s="276"/>
      <c r="AK30" s="276"/>
      <c r="AL30" s="225">
        <f>'Приложение 1'!AA29/1.2</f>
        <v>0</v>
      </c>
      <c r="AM30" s="276"/>
      <c r="AN30" s="276"/>
      <c r="AO30" s="276"/>
      <c r="AP30" s="276"/>
      <c r="AQ30" s="276"/>
      <c r="AR30" s="276"/>
      <c r="AS30" s="249">
        <f>'Приложение 1'!AI29/1.2</f>
        <v>4.3897262499999998</v>
      </c>
      <c r="AT30" s="276"/>
      <c r="AU30" s="276"/>
      <c r="AV30" s="276"/>
      <c r="AW30" s="276"/>
      <c r="AX30" s="276"/>
      <c r="AY30" s="276"/>
      <c r="AZ30" s="225">
        <f>'Приложение 1'!AN29/1.2</f>
        <v>0</v>
      </c>
      <c r="BA30" s="276"/>
      <c r="BB30" s="276"/>
      <c r="BC30" s="276"/>
      <c r="BD30" s="276"/>
      <c r="BE30" s="276"/>
      <c r="BF30" s="276"/>
      <c r="BG30" s="225">
        <f>'Приложение 1'!AS29/1.2</f>
        <v>4.5653153</v>
      </c>
      <c r="BH30" s="276"/>
      <c r="BI30" s="276"/>
      <c r="BJ30" s="276"/>
      <c r="BK30" s="276"/>
      <c r="BL30" s="276"/>
      <c r="BM30" s="276"/>
      <c r="BN30" s="249">
        <f>'Приложение 1'!AX29/1.2</f>
        <v>4.7479279083333337</v>
      </c>
      <c r="BO30" s="276"/>
      <c r="BP30" s="276"/>
      <c r="BQ30" s="276"/>
      <c r="BR30" s="276"/>
      <c r="BS30" s="276"/>
      <c r="BT30" s="276"/>
      <c r="BU30" s="249">
        <f t="shared" si="8"/>
        <v>4.7479279083333337</v>
      </c>
      <c r="BV30" s="276"/>
      <c r="BW30" s="276"/>
      <c r="BX30" s="276"/>
      <c r="BY30" s="276"/>
      <c r="BZ30" s="276"/>
      <c r="CA30" s="276"/>
      <c r="CB30" s="154">
        <f t="shared" si="9"/>
        <v>13.702969458333335</v>
      </c>
      <c r="CF30" s="134"/>
    </row>
    <row r="31" spans="1:84" ht="15.75" customHeight="1" x14ac:dyDescent="0.25">
      <c r="A31" s="269" t="s">
        <v>323</v>
      </c>
      <c r="B31" s="291" t="s">
        <v>326</v>
      </c>
      <c r="C31" s="273" t="s">
        <v>335</v>
      </c>
      <c r="D31" s="276"/>
      <c r="E31" s="276"/>
      <c r="F31" s="276"/>
      <c r="G31" s="276"/>
      <c r="H31" s="276"/>
      <c r="I31" s="276"/>
      <c r="J31" s="225">
        <f t="shared" ref="J31" si="16">BU31</f>
        <v>0</v>
      </c>
      <c r="K31" s="276"/>
      <c r="L31" s="276"/>
      <c r="M31" s="276"/>
      <c r="N31" s="276"/>
      <c r="O31" s="276"/>
      <c r="P31" s="276"/>
      <c r="Q31" s="225">
        <f t="shared" ref="Q31" si="17">CB31</f>
        <v>4.8879999999999999</v>
      </c>
      <c r="R31" s="276"/>
      <c r="S31" s="276"/>
      <c r="T31" s="276"/>
      <c r="U31" s="276"/>
      <c r="V31" s="276"/>
      <c r="W31" s="276"/>
      <c r="X31" s="225">
        <f>'Приложение 1'!Q30/1.2</f>
        <v>0</v>
      </c>
      <c r="Y31" s="276"/>
      <c r="Z31" s="276"/>
      <c r="AA31" s="276"/>
      <c r="AB31" s="276"/>
      <c r="AC31" s="276"/>
      <c r="AD31" s="276"/>
      <c r="AE31" s="225">
        <f>'Приложение 1'!V30</f>
        <v>4.8879999999999999</v>
      </c>
      <c r="AF31" s="276"/>
      <c r="AG31" s="276"/>
      <c r="AH31" s="276"/>
      <c r="AI31" s="276"/>
      <c r="AJ31" s="276"/>
      <c r="AK31" s="276"/>
      <c r="AL31" s="225">
        <f>'Приложение 1'!AA30/1.2</f>
        <v>0</v>
      </c>
      <c r="AM31" s="276"/>
      <c r="AN31" s="276"/>
      <c r="AO31" s="276"/>
      <c r="AP31" s="276"/>
      <c r="AQ31" s="276"/>
      <c r="AR31" s="276"/>
      <c r="AS31" s="249">
        <f>'Приложение 1'!AI30/1.2</f>
        <v>0</v>
      </c>
      <c r="AT31" s="276"/>
      <c r="AU31" s="276"/>
      <c r="AV31" s="276"/>
      <c r="AW31" s="276"/>
      <c r="AX31" s="276"/>
      <c r="AY31" s="276"/>
      <c r="AZ31" s="225">
        <f>'Приложение 1'!AN30/1.2</f>
        <v>0</v>
      </c>
      <c r="BA31" s="276"/>
      <c r="BB31" s="276"/>
      <c r="BC31" s="276"/>
      <c r="BD31" s="276"/>
      <c r="BE31" s="276"/>
      <c r="BF31" s="276"/>
      <c r="BG31" s="225">
        <f>'Приложение 1'!AS30/1.2</f>
        <v>0</v>
      </c>
      <c r="BH31" s="276"/>
      <c r="BI31" s="276"/>
      <c r="BJ31" s="276"/>
      <c r="BK31" s="276"/>
      <c r="BL31" s="276"/>
      <c r="BM31" s="276"/>
      <c r="BN31" s="249">
        <f>'Приложение 1'!AX30/1.2</f>
        <v>0</v>
      </c>
      <c r="BO31" s="276"/>
      <c r="BP31" s="276"/>
      <c r="BQ31" s="276"/>
      <c r="BR31" s="276"/>
      <c r="BS31" s="276"/>
      <c r="BT31" s="276"/>
      <c r="BU31" s="249">
        <f t="shared" si="8"/>
        <v>0</v>
      </c>
      <c r="BV31" s="276"/>
      <c r="BW31" s="276"/>
      <c r="BX31" s="276"/>
      <c r="BY31" s="276"/>
      <c r="BZ31" s="276"/>
      <c r="CA31" s="276"/>
      <c r="CB31" s="154">
        <f t="shared" si="9"/>
        <v>4.8879999999999999</v>
      </c>
      <c r="CF31" s="134"/>
    </row>
    <row r="32" spans="1:84" ht="15.75" customHeight="1" x14ac:dyDescent="0.25">
      <c r="A32" s="269" t="s">
        <v>324</v>
      </c>
      <c r="B32" s="291" t="s">
        <v>327</v>
      </c>
      <c r="C32" s="273" t="s">
        <v>336</v>
      </c>
      <c r="D32" s="276"/>
      <c r="E32" s="276"/>
      <c r="F32" s="276"/>
      <c r="G32" s="276"/>
      <c r="H32" s="276"/>
      <c r="I32" s="276"/>
      <c r="J32" s="225">
        <f t="shared" ref="J32" si="18">BU32</f>
        <v>0</v>
      </c>
      <c r="K32" s="276"/>
      <c r="L32" s="276"/>
      <c r="M32" s="276"/>
      <c r="N32" s="276"/>
      <c r="O32" s="276"/>
      <c r="P32" s="276"/>
      <c r="Q32" s="225">
        <f t="shared" ref="Q32" si="19">CB32</f>
        <v>5.4129060400000002</v>
      </c>
      <c r="R32" s="276"/>
      <c r="S32" s="276"/>
      <c r="T32" s="276"/>
      <c r="U32" s="276"/>
      <c r="V32" s="276"/>
      <c r="W32" s="276"/>
      <c r="X32" s="225">
        <f>'Приложение 1'!Q31/1.2</f>
        <v>0</v>
      </c>
      <c r="Y32" s="276"/>
      <c r="Z32" s="276"/>
      <c r="AA32" s="276"/>
      <c r="AB32" s="276"/>
      <c r="AC32" s="276"/>
      <c r="AD32" s="276"/>
      <c r="AE32" s="225">
        <v>5.4129060400000002</v>
      </c>
      <c r="AF32" s="276"/>
      <c r="AG32" s="276"/>
      <c r="AH32" s="276"/>
      <c r="AI32" s="276"/>
      <c r="AJ32" s="276"/>
      <c r="AK32" s="276"/>
      <c r="AL32" s="225">
        <f>'Приложение 1'!AA31/1.2</f>
        <v>0</v>
      </c>
      <c r="AM32" s="276"/>
      <c r="AN32" s="276"/>
      <c r="AO32" s="276"/>
      <c r="AP32" s="276"/>
      <c r="AQ32" s="276"/>
      <c r="AR32" s="276"/>
      <c r="AS32" s="249">
        <f>'Приложение 1'!AI31/1.2</f>
        <v>0</v>
      </c>
      <c r="AT32" s="276"/>
      <c r="AU32" s="276"/>
      <c r="AV32" s="276"/>
      <c r="AW32" s="276"/>
      <c r="AX32" s="276"/>
      <c r="AY32" s="276"/>
      <c r="AZ32" s="225">
        <f>'Приложение 1'!AN31/1.2</f>
        <v>0</v>
      </c>
      <c r="BA32" s="276"/>
      <c r="BB32" s="276"/>
      <c r="BC32" s="276"/>
      <c r="BD32" s="276"/>
      <c r="BE32" s="276"/>
      <c r="BF32" s="276"/>
      <c r="BG32" s="225">
        <f>'Приложение 1'!AS31/1.2</f>
        <v>0</v>
      </c>
      <c r="BH32" s="276"/>
      <c r="BI32" s="276"/>
      <c r="BJ32" s="276"/>
      <c r="BK32" s="276"/>
      <c r="BL32" s="276"/>
      <c r="BM32" s="276"/>
      <c r="BN32" s="249">
        <f>'Приложение 1'!AX31/1.2</f>
        <v>0</v>
      </c>
      <c r="BO32" s="276"/>
      <c r="BP32" s="276"/>
      <c r="BQ32" s="276"/>
      <c r="BR32" s="276"/>
      <c r="BS32" s="276"/>
      <c r="BT32" s="276"/>
      <c r="BU32" s="249">
        <f t="shared" si="8"/>
        <v>0</v>
      </c>
      <c r="BV32" s="276"/>
      <c r="BW32" s="276"/>
      <c r="BX32" s="276"/>
      <c r="BY32" s="276"/>
      <c r="BZ32" s="276"/>
      <c r="CA32" s="276"/>
      <c r="CB32" s="154">
        <f t="shared" si="9"/>
        <v>5.4129060400000002</v>
      </c>
      <c r="CF32" s="134"/>
    </row>
    <row r="33" spans="1:84" s="41" customFormat="1" ht="24" customHeight="1" x14ac:dyDescent="0.25">
      <c r="A33" s="42">
        <f>'Приложение 1'!A32</f>
        <v>2</v>
      </c>
      <c r="B33" s="293" t="str">
        <f>'Приложение 1'!B32</f>
        <v>Оснащение интеллектуальной системой учета</v>
      </c>
      <c r="C33" s="259"/>
      <c r="D33" s="311"/>
      <c r="E33" s="311"/>
      <c r="F33" s="311"/>
      <c r="G33" s="311"/>
      <c r="H33" s="311"/>
      <c r="I33" s="311"/>
      <c r="J33" s="307">
        <f>SUM(J34:J34)</f>
        <v>901.31236788348099</v>
      </c>
      <c r="K33" s="311"/>
      <c r="L33" s="311"/>
      <c r="M33" s="311"/>
      <c r="N33" s="311"/>
      <c r="O33" s="311"/>
      <c r="P33" s="311"/>
      <c r="Q33" s="307">
        <f>SUM(Q34:Q34)</f>
        <v>887.77052057569995</v>
      </c>
      <c r="R33" s="311"/>
      <c r="S33" s="311"/>
      <c r="T33" s="311"/>
      <c r="U33" s="311"/>
      <c r="V33" s="311"/>
      <c r="W33" s="311"/>
      <c r="X33" s="307">
        <f>SUM(X34:X34)</f>
        <v>101.41800000000001</v>
      </c>
      <c r="Y33" s="311"/>
      <c r="Z33" s="311"/>
      <c r="AA33" s="311"/>
      <c r="AB33" s="311"/>
      <c r="AC33" s="311"/>
      <c r="AD33" s="311"/>
      <c r="AE33" s="307">
        <f>SUM(AE34:AE34)</f>
        <v>58.860150830000002</v>
      </c>
      <c r="AF33" s="311"/>
      <c r="AG33" s="311"/>
      <c r="AH33" s="311"/>
      <c r="AI33" s="311"/>
      <c r="AJ33" s="311"/>
      <c r="AK33" s="311"/>
      <c r="AL33" s="307">
        <f>SUM(AL34:AL34)</f>
        <v>235.43899999999999</v>
      </c>
      <c r="AM33" s="311"/>
      <c r="AN33" s="311"/>
      <c r="AO33" s="311"/>
      <c r="AP33" s="311"/>
      <c r="AQ33" s="311"/>
      <c r="AR33" s="311"/>
      <c r="AS33" s="307">
        <f>SUM(AS34:AS34)</f>
        <v>240.86094357317998</v>
      </c>
      <c r="AT33" s="311"/>
      <c r="AU33" s="311"/>
      <c r="AV33" s="311"/>
      <c r="AW33" s="311"/>
      <c r="AX33" s="311"/>
      <c r="AY33" s="311"/>
      <c r="AZ33" s="312">
        <f>SUM(AZ34:AZ34)</f>
        <v>251.40199999999999</v>
      </c>
      <c r="BA33" s="311"/>
      <c r="BB33" s="311"/>
      <c r="BC33" s="311"/>
      <c r="BD33" s="311"/>
      <c r="BE33" s="311"/>
      <c r="BF33" s="311"/>
      <c r="BG33" s="307">
        <f>SUM(BG34:BG34)</f>
        <v>274.99605828903901</v>
      </c>
      <c r="BH33" s="311"/>
      <c r="BI33" s="311"/>
      <c r="BJ33" s="311"/>
      <c r="BK33" s="311"/>
      <c r="BL33" s="311"/>
      <c r="BM33" s="311"/>
      <c r="BN33" s="307">
        <f>SUM(BN34:BN34)</f>
        <v>313.05336788348097</v>
      </c>
      <c r="BO33" s="311"/>
      <c r="BP33" s="311"/>
      <c r="BQ33" s="311"/>
      <c r="BR33" s="311"/>
      <c r="BS33" s="311"/>
      <c r="BT33" s="311"/>
      <c r="BU33" s="307">
        <f>SUM(BU34:BU34)</f>
        <v>901.31236788348099</v>
      </c>
      <c r="BV33" s="311"/>
      <c r="BW33" s="311"/>
      <c r="BX33" s="311"/>
      <c r="BY33" s="311"/>
      <c r="BZ33" s="311"/>
      <c r="CA33" s="311"/>
      <c r="CB33" s="307">
        <f>SUM(CB34:CB34)</f>
        <v>887.77052057569995</v>
      </c>
    </row>
    <row r="34" spans="1:84" ht="31.5" x14ac:dyDescent="0.25">
      <c r="A34" s="45" t="str">
        <f>'Приложение 1'!A33</f>
        <v>2.1.</v>
      </c>
      <c r="B34" s="292" t="str">
        <f>'Приложение 1'!B33</f>
        <v xml:space="preserve">Оборудование многоквартирных жилых домов интеллектуальной системой учета </v>
      </c>
      <c r="C34" s="309" t="str">
        <f>'Приложение 1'!C33</f>
        <v>N_D01</v>
      </c>
      <c r="D34" s="310"/>
      <c r="E34" s="310"/>
      <c r="F34" s="310"/>
      <c r="G34" s="310"/>
      <c r="H34" s="310"/>
      <c r="I34" s="310"/>
      <c r="J34" s="154">
        <f>BU34</f>
        <v>901.31236788348099</v>
      </c>
      <c r="K34" s="310"/>
      <c r="L34" s="310"/>
      <c r="M34" s="310"/>
      <c r="N34" s="310"/>
      <c r="O34" s="310"/>
      <c r="P34" s="310"/>
      <c r="Q34" s="154">
        <f>CB34</f>
        <v>887.77052057569995</v>
      </c>
      <c r="R34" s="310"/>
      <c r="S34" s="310"/>
      <c r="T34" s="310"/>
      <c r="U34" s="310"/>
      <c r="V34" s="310"/>
      <c r="W34" s="310"/>
      <c r="X34" s="154">
        <v>101.41800000000001</v>
      </c>
      <c r="Y34" s="310"/>
      <c r="Z34" s="310"/>
      <c r="AA34" s="310"/>
      <c r="AB34" s="310"/>
      <c r="AC34" s="310"/>
      <c r="AD34" s="310"/>
      <c r="AE34" s="154">
        <f>58.86015083</f>
        <v>58.860150830000002</v>
      </c>
      <c r="AF34" s="310"/>
      <c r="AG34" s="310"/>
      <c r="AH34" s="310"/>
      <c r="AI34" s="310"/>
      <c r="AJ34" s="310"/>
      <c r="AK34" s="310"/>
      <c r="AL34" s="154">
        <v>235.43899999999999</v>
      </c>
      <c r="AM34" s="310"/>
      <c r="AN34" s="310"/>
      <c r="AO34" s="310"/>
      <c r="AP34" s="310"/>
      <c r="AQ34" s="310"/>
      <c r="AR34" s="310"/>
      <c r="AS34" s="154">
        <v>240.86094357317998</v>
      </c>
      <c r="AT34" s="310"/>
      <c r="AU34" s="310"/>
      <c r="AV34" s="310"/>
      <c r="AW34" s="310"/>
      <c r="AX34" s="310"/>
      <c r="AY34" s="310"/>
      <c r="AZ34" s="154">
        <v>251.40199999999999</v>
      </c>
      <c r="BA34" s="310"/>
      <c r="BB34" s="310"/>
      <c r="BC34" s="310"/>
      <c r="BD34" s="310"/>
      <c r="BE34" s="310"/>
      <c r="BF34" s="310"/>
      <c r="BG34" s="154">
        <v>274.99605828903901</v>
      </c>
      <c r="BH34" s="310"/>
      <c r="BI34" s="310"/>
      <c r="BJ34" s="310"/>
      <c r="BK34" s="310"/>
      <c r="BL34" s="310"/>
      <c r="BM34" s="310"/>
      <c r="BN34" s="154">
        <v>313.05336788348097</v>
      </c>
      <c r="BO34" s="310"/>
      <c r="BP34" s="310"/>
      <c r="BQ34" s="310"/>
      <c r="BR34" s="310"/>
      <c r="BS34" s="310"/>
      <c r="BT34" s="310"/>
      <c r="BU34" s="249">
        <f t="shared" si="8"/>
        <v>901.31236788348099</v>
      </c>
      <c r="BV34" s="310"/>
      <c r="BW34" s="310"/>
      <c r="BX34" s="310"/>
      <c r="BY34" s="310"/>
      <c r="BZ34" s="310"/>
      <c r="CA34" s="310"/>
      <c r="CB34" s="154">
        <f>AS34+AE34+BG34+BN34</f>
        <v>887.77052057569995</v>
      </c>
    </row>
    <row r="35" spans="1:84" ht="17.25" customHeight="1" x14ac:dyDescent="0.25">
      <c r="A35" s="45"/>
      <c r="B35" s="292"/>
      <c r="C35" s="309"/>
      <c r="D35" s="310"/>
      <c r="E35" s="310"/>
      <c r="F35" s="310"/>
      <c r="G35" s="310"/>
      <c r="H35" s="310"/>
      <c r="I35" s="310"/>
      <c r="J35" s="154"/>
      <c r="K35" s="310"/>
      <c r="L35" s="310"/>
      <c r="M35" s="310"/>
      <c r="N35" s="310"/>
      <c r="O35" s="310"/>
      <c r="P35" s="310"/>
      <c r="Q35" s="154"/>
      <c r="R35" s="310"/>
      <c r="S35" s="310"/>
      <c r="T35" s="310"/>
      <c r="U35" s="310"/>
      <c r="V35" s="310"/>
      <c r="W35" s="310"/>
      <c r="X35" s="154"/>
      <c r="Y35" s="310"/>
      <c r="Z35" s="310"/>
      <c r="AA35" s="310"/>
      <c r="AB35" s="310"/>
      <c r="AC35" s="310"/>
      <c r="AD35" s="310"/>
      <c r="AE35" s="154"/>
      <c r="AF35" s="310"/>
      <c r="AG35" s="310"/>
      <c r="AH35" s="310"/>
      <c r="AI35" s="310"/>
      <c r="AJ35" s="310"/>
      <c r="AK35" s="310"/>
      <c r="AL35" s="154"/>
      <c r="AM35" s="310"/>
      <c r="AN35" s="310"/>
      <c r="AO35" s="310"/>
      <c r="AP35" s="310"/>
      <c r="AQ35" s="310"/>
      <c r="AR35" s="310"/>
      <c r="AS35" s="154"/>
      <c r="AT35" s="310"/>
      <c r="AU35" s="310"/>
      <c r="AV35" s="310"/>
      <c r="AW35" s="310"/>
      <c r="AX35" s="310"/>
      <c r="AY35" s="310"/>
      <c r="AZ35" s="154"/>
      <c r="BA35" s="310"/>
      <c r="BB35" s="310"/>
      <c r="BC35" s="310"/>
      <c r="BD35" s="310"/>
      <c r="BE35" s="310"/>
      <c r="BF35" s="310"/>
      <c r="BG35" s="154"/>
      <c r="BH35" s="310"/>
      <c r="BI35" s="310"/>
      <c r="BJ35" s="310"/>
      <c r="BK35" s="310"/>
      <c r="BL35" s="310"/>
      <c r="BM35" s="310"/>
      <c r="BN35" s="154"/>
      <c r="BO35" s="310"/>
      <c r="BP35" s="310"/>
      <c r="BQ35" s="310"/>
      <c r="BR35" s="310"/>
      <c r="BS35" s="310"/>
      <c r="BT35" s="310"/>
      <c r="BU35" s="154"/>
      <c r="BV35" s="310"/>
      <c r="BW35" s="310"/>
      <c r="BX35" s="310"/>
      <c r="BY35" s="310"/>
      <c r="BZ35" s="310"/>
      <c r="CA35" s="310"/>
      <c r="CB35" s="154"/>
    </row>
    <row r="36" spans="1:84" s="41" customFormat="1" ht="19.5" customHeight="1" outlineLevel="1" x14ac:dyDescent="0.25">
      <c r="A36" s="42">
        <f>'Приложение 1'!A35</f>
        <v>3</v>
      </c>
      <c r="B36" s="293" t="str">
        <f>'Приложение 1'!B35</f>
        <v>Иные проекты</v>
      </c>
      <c r="C36" s="259"/>
      <c r="D36" s="311"/>
      <c r="E36" s="311"/>
      <c r="F36" s="311"/>
      <c r="G36" s="311"/>
      <c r="H36" s="311"/>
      <c r="I36" s="311"/>
      <c r="J36" s="307">
        <f>SUM(J37:J48)</f>
        <v>40.74192975092825</v>
      </c>
      <c r="K36" s="311"/>
      <c r="L36" s="311"/>
      <c r="M36" s="311"/>
      <c r="N36" s="311"/>
      <c r="O36" s="311"/>
      <c r="P36" s="311"/>
      <c r="Q36" s="307">
        <f>SUM(Q37:Q48)</f>
        <v>170.06962558166666</v>
      </c>
      <c r="R36" s="311"/>
      <c r="S36" s="311"/>
      <c r="T36" s="311"/>
      <c r="U36" s="311"/>
      <c r="V36" s="311"/>
      <c r="W36" s="311"/>
      <c r="X36" s="307">
        <f>SUM(X37:X48)</f>
        <v>21.750405000000001</v>
      </c>
      <c r="Y36" s="311"/>
      <c r="Z36" s="311"/>
      <c r="AA36" s="311"/>
      <c r="AB36" s="311"/>
      <c r="AC36" s="311"/>
      <c r="AD36" s="311"/>
      <c r="AE36" s="307">
        <f>SUM(AE37:AE48)</f>
        <v>57.187487518333334</v>
      </c>
      <c r="AF36" s="311"/>
      <c r="AG36" s="311"/>
      <c r="AH36" s="311"/>
      <c r="AI36" s="311"/>
      <c r="AJ36" s="311"/>
      <c r="AK36" s="311"/>
      <c r="AL36" s="307">
        <f>SUM(AL37:AL48)</f>
        <v>3.2802088409282502</v>
      </c>
      <c r="AM36" s="311"/>
      <c r="AN36" s="311"/>
      <c r="AO36" s="311"/>
      <c r="AP36" s="311"/>
      <c r="AQ36" s="311"/>
      <c r="AR36" s="311"/>
      <c r="AS36" s="307">
        <f>SUM(AS37:AS48)</f>
        <v>62.480614326666668</v>
      </c>
      <c r="AT36" s="311"/>
      <c r="AU36" s="311"/>
      <c r="AV36" s="311"/>
      <c r="AW36" s="311"/>
      <c r="AX36" s="311"/>
      <c r="AY36" s="311"/>
      <c r="AZ36" s="307">
        <f>SUM(AZ37:AZ46)</f>
        <v>0</v>
      </c>
      <c r="BA36" s="311"/>
      <c r="BB36" s="311"/>
      <c r="BC36" s="311"/>
      <c r="BD36" s="311"/>
      <c r="BE36" s="311"/>
      <c r="BF36" s="311"/>
      <c r="BG36" s="307">
        <f>SUM(BG37:BG48)</f>
        <v>34.690207826666665</v>
      </c>
      <c r="BH36" s="311"/>
      <c r="BI36" s="311"/>
      <c r="BJ36" s="311"/>
      <c r="BK36" s="311"/>
      <c r="BL36" s="311"/>
      <c r="BM36" s="311"/>
      <c r="BN36" s="307">
        <f>SUM(BN37:BN48)</f>
        <v>15.71131591</v>
      </c>
      <c r="BO36" s="311"/>
      <c r="BP36" s="311"/>
      <c r="BQ36" s="311"/>
      <c r="BR36" s="311"/>
      <c r="BS36" s="311"/>
      <c r="BT36" s="311"/>
      <c r="BU36" s="307">
        <f>SUM(BU37:BU48)</f>
        <v>40.74192975092825</v>
      </c>
      <c r="BV36" s="311"/>
      <c r="BW36" s="311"/>
      <c r="BX36" s="311"/>
      <c r="BY36" s="311"/>
      <c r="BZ36" s="311"/>
      <c r="CA36" s="311"/>
      <c r="CB36" s="307">
        <f>SUM(CB37:CB48)</f>
        <v>170.06962558166666</v>
      </c>
    </row>
    <row r="37" spans="1:84" s="41" customFormat="1" ht="19.5" customHeight="1" outlineLevel="1" x14ac:dyDescent="0.25">
      <c r="A37" s="45" t="str">
        <f>'Приложение 1'!A36</f>
        <v>3.1.</v>
      </c>
      <c r="B37" s="292" t="str">
        <f>'Приложение 1'!B36</f>
        <v>Быстровозводимые центры обслуживания клиентов</v>
      </c>
      <c r="C37" s="309" t="str">
        <f>'Приложение 1'!C36</f>
        <v>N_D02</v>
      </c>
      <c r="D37" s="310"/>
      <c r="E37" s="310"/>
      <c r="F37" s="310"/>
      <c r="G37" s="310"/>
      <c r="H37" s="310"/>
      <c r="I37" s="310"/>
      <c r="J37" s="154">
        <f t="shared" ref="J37:J40" si="20">BU37</f>
        <v>0</v>
      </c>
      <c r="K37" s="310"/>
      <c r="L37" s="310"/>
      <c r="M37" s="310"/>
      <c r="N37" s="310"/>
      <c r="O37" s="310"/>
      <c r="P37" s="310"/>
      <c r="Q37" s="154">
        <f t="shared" ref="Q37:Q40" si="21">CB37</f>
        <v>92.868031999999999</v>
      </c>
      <c r="R37" s="310"/>
      <c r="S37" s="310"/>
      <c r="T37" s="310"/>
      <c r="U37" s="310"/>
      <c r="V37" s="310"/>
      <c r="W37" s="310"/>
      <c r="X37" s="154">
        <f>'Приложение 1'!Q36/1.2</f>
        <v>0</v>
      </c>
      <c r="Y37" s="310"/>
      <c r="Z37" s="310"/>
      <c r="AA37" s="310"/>
      <c r="AB37" s="310"/>
      <c r="AC37" s="310"/>
      <c r="AD37" s="310"/>
      <c r="AE37" s="154">
        <f>'Приложение 1'!Y36/1.2</f>
        <v>22.266666666666666</v>
      </c>
      <c r="AF37" s="310"/>
      <c r="AG37" s="310"/>
      <c r="AH37" s="310"/>
      <c r="AI37" s="310"/>
      <c r="AJ37" s="310"/>
      <c r="AK37" s="310"/>
      <c r="AL37" s="154">
        <f>'Приложение 1'!AA36/1.2</f>
        <v>0</v>
      </c>
      <c r="AM37" s="310"/>
      <c r="AN37" s="310"/>
      <c r="AO37" s="310"/>
      <c r="AP37" s="310"/>
      <c r="AQ37" s="310"/>
      <c r="AR37" s="310"/>
      <c r="AS37" s="154">
        <f>'Приложение 1'!AI36/1.2</f>
        <v>46.448266666666669</v>
      </c>
      <c r="AT37" s="310"/>
      <c r="AU37" s="310"/>
      <c r="AV37" s="310"/>
      <c r="AW37" s="310"/>
      <c r="AX37" s="310"/>
      <c r="AY37" s="310"/>
      <c r="AZ37" s="154">
        <f>'Приложение 1'!AN36/1.2</f>
        <v>0</v>
      </c>
      <c r="BA37" s="310"/>
      <c r="BB37" s="310"/>
      <c r="BC37" s="310"/>
      <c r="BD37" s="310"/>
      <c r="BE37" s="310"/>
      <c r="BF37" s="310"/>
      <c r="BG37" s="154">
        <f>'Приложение 1'!AS36/1.2</f>
        <v>24.153098666666668</v>
      </c>
      <c r="BH37" s="310"/>
      <c r="BI37" s="310"/>
      <c r="BJ37" s="310"/>
      <c r="BK37" s="310"/>
      <c r="BL37" s="310"/>
      <c r="BM37" s="310"/>
      <c r="BN37" s="249">
        <f>'Приложение 1'!AX36/1.2</f>
        <v>0</v>
      </c>
      <c r="BO37" s="310"/>
      <c r="BP37" s="310"/>
      <c r="BQ37" s="310"/>
      <c r="BR37" s="310"/>
      <c r="BS37" s="310"/>
      <c r="BT37" s="310"/>
      <c r="BU37" s="249">
        <f t="shared" ref="BU37:BU47" si="22">AL37+X37+AZ37+BN37</f>
        <v>0</v>
      </c>
      <c r="BV37" s="311"/>
      <c r="BW37" s="311"/>
      <c r="BX37" s="311"/>
      <c r="BY37" s="311"/>
      <c r="BZ37" s="311"/>
      <c r="CA37" s="311"/>
      <c r="CB37" s="154">
        <f>AS37+AE37+BG37+BN37</f>
        <v>92.868031999999999</v>
      </c>
    </row>
    <row r="38" spans="1:84" s="41" customFormat="1" ht="19.5" customHeight="1" outlineLevel="1" x14ac:dyDescent="0.25">
      <c r="A38" s="45" t="str">
        <f>'Приложение 1'!A37</f>
        <v>3.2.</v>
      </c>
      <c r="B38" s="292" t="str">
        <f>'Приложение 1'!B37</f>
        <v>Терминалы электронной очереди</v>
      </c>
      <c r="C38" s="309" t="str">
        <f>'Приложение 1'!C37</f>
        <v>N_D03</v>
      </c>
      <c r="D38" s="310"/>
      <c r="E38" s="310"/>
      <c r="F38" s="310"/>
      <c r="G38" s="310"/>
      <c r="H38" s="310"/>
      <c r="I38" s="310"/>
      <c r="J38" s="154">
        <f t="shared" si="20"/>
        <v>3.2698271700000001</v>
      </c>
      <c r="K38" s="310"/>
      <c r="L38" s="310"/>
      <c r="M38" s="310"/>
      <c r="N38" s="310"/>
      <c r="O38" s="310"/>
      <c r="P38" s="310"/>
      <c r="Q38" s="154">
        <f t="shared" si="21"/>
        <v>7.9621552299999996</v>
      </c>
      <c r="R38" s="310"/>
      <c r="S38" s="310"/>
      <c r="T38" s="310"/>
      <c r="U38" s="310"/>
      <c r="V38" s="310"/>
      <c r="W38" s="310"/>
      <c r="X38" s="154">
        <v>2.3038799999999999</v>
      </c>
      <c r="Y38" s="310"/>
      <c r="Z38" s="310"/>
      <c r="AA38" s="310"/>
      <c r="AB38" s="310"/>
      <c r="AC38" s="310"/>
      <c r="AD38" s="310"/>
      <c r="AE38" s="154">
        <v>4.2812677800000003</v>
      </c>
      <c r="AF38" s="310"/>
      <c r="AG38" s="310"/>
      <c r="AH38" s="310"/>
      <c r="AI38" s="310"/>
      <c r="AJ38" s="310"/>
      <c r="AK38" s="310"/>
      <c r="AL38" s="154">
        <f>'Приложение 1'!AA37/1.2</f>
        <v>0</v>
      </c>
      <c r="AM38" s="310"/>
      <c r="AN38" s="310"/>
      <c r="AO38" s="310"/>
      <c r="AP38" s="310"/>
      <c r="AQ38" s="310"/>
      <c r="AR38" s="310"/>
      <c r="AS38" s="154">
        <v>1.7861449199999999</v>
      </c>
      <c r="AT38" s="310"/>
      <c r="AU38" s="310"/>
      <c r="AV38" s="310"/>
      <c r="AW38" s="310"/>
      <c r="AX38" s="310"/>
      <c r="AY38" s="310"/>
      <c r="AZ38" s="154">
        <f>'Приложение 1'!AN37/1.2</f>
        <v>0</v>
      </c>
      <c r="BA38" s="310"/>
      <c r="BB38" s="310"/>
      <c r="BC38" s="310"/>
      <c r="BD38" s="310"/>
      <c r="BE38" s="310"/>
      <c r="BF38" s="310"/>
      <c r="BG38" s="154">
        <v>0.92879535999999996</v>
      </c>
      <c r="BH38" s="310"/>
      <c r="BI38" s="310"/>
      <c r="BJ38" s="310"/>
      <c r="BK38" s="310"/>
      <c r="BL38" s="310"/>
      <c r="BM38" s="310"/>
      <c r="BN38" s="249">
        <v>0.96594716999999997</v>
      </c>
      <c r="BO38" s="310"/>
      <c r="BP38" s="310"/>
      <c r="BQ38" s="310"/>
      <c r="BR38" s="310"/>
      <c r="BS38" s="310"/>
      <c r="BT38" s="310"/>
      <c r="BU38" s="249">
        <f t="shared" si="22"/>
        <v>3.2698271700000001</v>
      </c>
      <c r="BV38" s="311"/>
      <c r="BW38" s="311"/>
      <c r="BX38" s="311"/>
      <c r="BY38" s="311"/>
      <c r="BZ38" s="311"/>
      <c r="CA38" s="311"/>
      <c r="CB38" s="154">
        <f>AS38+AE38+BG38+BN38</f>
        <v>7.9621552299999996</v>
      </c>
      <c r="CF38" s="134"/>
    </row>
    <row r="39" spans="1:84" s="41" customFormat="1" ht="19.5" customHeight="1" outlineLevel="1" x14ac:dyDescent="0.25">
      <c r="A39" s="45" t="str">
        <f>'Приложение 1'!A38</f>
        <v>3.3.</v>
      </c>
      <c r="B39" s="292" t="str">
        <f>'Приложение 1'!B38</f>
        <v>Клиентские терминалы</v>
      </c>
      <c r="C39" s="309" t="str">
        <f>'Приложение 1'!C38</f>
        <v>N_D04</v>
      </c>
      <c r="D39" s="310"/>
      <c r="E39" s="310"/>
      <c r="F39" s="310"/>
      <c r="G39" s="310"/>
      <c r="H39" s="310"/>
      <c r="I39" s="310"/>
      <c r="J39" s="154">
        <f t="shared" si="20"/>
        <v>0</v>
      </c>
      <c r="K39" s="310"/>
      <c r="L39" s="310"/>
      <c r="M39" s="310"/>
      <c r="N39" s="310"/>
      <c r="O39" s="310"/>
      <c r="P39" s="310"/>
      <c r="Q39" s="154">
        <f t="shared" si="21"/>
        <v>0</v>
      </c>
      <c r="R39" s="310"/>
      <c r="S39" s="310"/>
      <c r="T39" s="310"/>
      <c r="U39" s="310"/>
      <c r="V39" s="310"/>
      <c r="W39" s="310"/>
      <c r="X39" s="154">
        <f>'Приложение 1'!Q38/1.2</f>
        <v>0</v>
      </c>
      <c r="Y39" s="310"/>
      <c r="Z39" s="310"/>
      <c r="AA39" s="310"/>
      <c r="AB39" s="310"/>
      <c r="AC39" s="310"/>
      <c r="AD39" s="310"/>
      <c r="AE39" s="154"/>
      <c r="AF39" s="310"/>
      <c r="AG39" s="310"/>
      <c r="AH39" s="310"/>
      <c r="AI39" s="310"/>
      <c r="AJ39" s="310"/>
      <c r="AK39" s="310"/>
      <c r="AL39" s="154">
        <f>'Приложение 1'!AA38/1.2</f>
        <v>0</v>
      </c>
      <c r="AM39" s="310"/>
      <c r="AN39" s="310"/>
      <c r="AO39" s="310"/>
      <c r="AP39" s="310"/>
      <c r="AQ39" s="310"/>
      <c r="AR39" s="310"/>
      <c r="AS39" s="154">
        <f>'Приложение 1'!AI38/1.2</f>
        <v>0</v>
      </c>
      <c r="AT39" s="310"/>
      <c r="AU39" s="310"/>
      <c r="AV39" s="310"/>
      <c r="AW39" s="310"/>
      <c r="AX39" s="310"/>
      <c r="AY39" s="310"/>
      <c r="AZ39" s="154">
        <f>'Приложение 1'!AN38/1.2</f>
        <v>0</v>
      </c>
      <c r="BA39" s="310"/>
      <c r="BB39" s="310"/>
      <c r="BC39" s="310"/>
      <c r="BD39" s="310"/>
      <c r="BE39" s="310"/>
      <c r="BF39" s="310"/>
      <c r="BG39" s="154">
        <f>'Приложение 1'!AS38/1.2</f>
        <v>0</v>
      </c>
      <c r="BH39" s="310"/>
      <c r="BI39" s="310"/>
      <c r="BJ39" s="310"/>
      <c r="BK39" s="310"/>
      <c r="BL39" s="310"/>
      <c r="BM39" s="310"/>
      <c r="BN39" s="249">
        <f>'Приложение 1'!AX38/1.2</f>
        <v>0</v>
      </c>
      <c r="BO39" s="310"/>
      <c r="BP39" s="310"/>
      <c r="BQ39" s="310"/>
      <c r="BR39" s="310"/>
      <c r="BS39" s="310"/>
      <c r="BT39" s="310"/>
      <c r="BU39" s="249">
        <f t="shared" si="22"/>
        <v>0</v>
      </c>
      <c r="BV39" s="311"/>
      <c r="BW39" s="311"/>
      <c r="BX39" s="311"/>
      <c r="BY39" s="311"/>
      <c r="BZ39" s="311"/>
      <c r="CA39" s="311"/>
      <c r="CB39" s="154">
        <f t="shared" ref="CB39:CB47" si="23">AS39+AE39+BG39+BN39</f>
        <v>0</v>
      </c>
      <c r="CF39" s="135"/>
    </row>
    <row r="40" spans="1:84" ht="18" customHeight="1" outlineLevel="1" x14ac:dyDescent="0.25">
      <c r="A40" s="45" t="str">
        <f>'Приложение 1'!A39</f>
        <v>3.4.</v>
      </c>
      <c r="B40" s="292" t="str">
        <f>'Приложение 1'!B39</f>
        <v>Автобус ГАЗ 8-местный</v>
      </c>
      <c r="C40" s="309" t="str">
        <f>'Приложение 1'!C39</f>
        <v>N_D05</v>
      </c>
      <c r="D40" s="310"/>
      <c r="E40" s="310"/>
      <c r="F40" s="310"/>
      <c r="G40" s="310"/>
      <c r="H40" s="310"/>
      <c r="I40" s="310"/>
      <c r="J40" s="249">
        <f t="shared" si="20"/>
        <v>6.4339588409282502</v>
      </c>
      <c r="K40" s="310"/>
      <c r="L40" s="310"/>
      <c r="M40" s="310"/>
      <c r="N40" s="310"/>
      <c r="O40" s="310"/>
      <c r="P40" s="310"/>
      <c r="Q40" s="249">
        <f t="shared" si="21"/>
        <v>0</v>
      </c>
      <c r="R40" s="310"/>
      <c r="S40" s="310"/>
      <c r="T40" s="310"/>
      <c r="U40" s="310"/>
      <c r="V40" s="310"/>
      <c r="W40" s="310"/>
      <c r="X40" s="249">
        <f>'Приложение 1'!Q39/1.2</f>
        <v>3.1537500000000001</v>
      </c>
      <c r="Y40" s="310"/>
      <c r="Z40" s="310"/>
      <c r="AA40" s="310"/>
      <c r="AB40" s="310"/>
      <c r="AC40" s="310"/>
      <c r="AD40" s="310"/>
      <c r="AE40" s="249"/>
      <c r="AF40" s="310"/>
      <c r="AG40" s="310"/>
      <c r="AH40" s="310"/>
      <c r="AI40" s="310"/>
      <c r="AJ40" s="310"/>
      <c r="AK40" s="310"/>
      <c r="AL40" s="249">
        <f>'Приложение 1'!AA39/1.2</f>
        <v>3.2802088409282502</v>
      </c>
      <c r="AM40" s="310"/>
      <c r="AN40" s="310"/>
      <c r="AO40" s="310"/>
      <c r="AP40" s="310"/>
      <c r="AQ40" s="310"/>
      <c r="AR40" s="310"/>
      <c r="AS40" s="154">
        <f>'Приложение 1'!AI39/1.2</f>
        <v>0</v>
      </c>
      <c r="AT40" s="310"/>
      <c r="AU40" s="310"/>
      <c r="AV40" s="310"/>
      <c r="AW40" s="310"/>
      <c r="AX40" s="310"/>
      <c r="AY40" s="310"/>
      <c r="AZ40" s="154">
        <f>'Приложение 1'!AN39/1.2</f>
        <v>0</v>
      </c>
      <c r="BA40" s="310"/>
      <c r="BB40" s="310"/>
      <c r="BC40" s="310"/>
      <c r="BD40" s="310"/>
      <c r="BE40" s="310"/>
      <c r="BF40" s="310"/>
      <c r="BG40" s="154">
        <f>'Приложение 1'!AS39/1.2</f>
        <v>0</v>
      </c>
      <c r="BH40" s="310"/>
      <c r="BI40" s="310"/>
      <c r="BJ40" s="310"/>
      <c r="BK40" s="310"/>
      <c r="BL40" s="310"/>
      <c r="BM40" s="310"/>
      <c r="BN40" s="249">
        <f>'Приложение 1'!AX39/1.2</f>
        <v>0</v>
      </c>
      <c r="BO40" s="310"/>
      <c r="BP40" s="310"/>
      <c r="BQ40" s="310"/>
      <c r="BR40" s="310"/>
      <c r="BS40" s="310"/>
      <c r="BT40" s="310"/>
      <c r="BU40" s="249">
        <f t="shared" si="22"/>
        <v>6.4339588409282502</v>
      </c>
      <c r="BV40" s="310"/>
      <c r="BW40" s="310"/>
      <c r="BX40" s="310"/>
      <c r="BY40" s="310"/>
      <c r="BZ40" s="310"/>
      <c r="CA40" s="310"/>
      <c r="CB40" s="154">
        <f t="shared" si="23"/>
        <v>0</v>
      </c>
      <c r="CF40" s="134"/>
    </row>
    <row r="41" spans="1:84" ht="18" customHeight="1" outlineLevel="1" x14ac:dyDescent="0.25">
      <c r="A41" s="45" t="str">
        <f>'Приложение 1'!A40</f>
        <v>3.5.</v>
      </c>
      <c r="B41" s="292" t="str">
        <f>'Приложение 1'!B40</f>
        <v>Мобильный центр обслуживания клиентов</v>
      </c>
      <c r="C41" s="309" t="str">
        <f>'Приложение 1'!C40</f>
        <v>O_D06</v>
      </c>
      <c r="D41" s="310"/>
      <c r="E41" s="310"/>
      <c r="F41" s="310"/>
      <c r="G41" s="310"/>
      <c r="H41" s="310"/>
      <c r="I41" s="310"/>
      <c r="J41" s="249">
        <f t="shared" ref="J41" si="24">BU41</f>
        <v>9.8523999999999994</v>
      </c>
      <c r="K41" s="310"/>
      <c r="L41" s="310"/>
      <c r="M41" s="310"/>
      <c r="N41" s="310"/>
      <c r="O41" s="310"/>
      <c r="P41" s="310"/>
      <c r="Q41" s="249">
        <f t="shared" ref="Q41" si="25">CB41</f>
        <v>35.172346391666672</v>
      </c>
      <c r="R41" s="310"/>
      <c r="S41" s="310"/>
      <c r="T41" s="310"/>
      <c r="U41" s="310"/>
      <c r="V41" s="310"/>
      <c r="W41" s="310"/>
      <c r="X41" s="249">
        <f>'Приложение 1'!Q40/1.2</f>
        <v>9.8523999999999994</v>
      </c>
      <c r="Y41" s="310"/>
      <c r="Z41" s="310"/>
      <c r="AA41" s="310"/>
      <c r="AB41" s="310"/>
      <c r="AC41" s="310"/>
      <c r="AD41" s="310"/>
      <c r="AE41" s="249">
        <f>'Приложение 1'!Y40/1.2</f>
        <v>23.116888891666669</v>
      </c>
      <c r="AF41" s="310"/>
      <c r="AG41" s="310"/>
      <c r="AH41" s="310"/>
      <c r="AI41" s="310"/>
      <c r="AJ41" s="310"/>
      <c r="AK41" s="310"/>
      <c r="AL41" s="249">
        <f>'Приложение 1'!AA40/1.2</f>
        <v>0</v>
      </c>
      <c r="AM41" s="310"/>
      <c r="AN41" s="310"/>
      <c r="AO41" s="310"/>
      <c r="AP41" s="310"/>
      <c r="AQ41" s="310"/>
      <c r="AR41" s="310"/>
      <c r="AS41" s="154">
        <f>'Приложение 1'!AI40/1.2</f>
        <v>12.055457500000001</v>
      </c>
      <c r="AT41" s="310"/>
      <c r="AU41" s="310"/>
      <c r="AV41" s="310"/>
      <c r="AW41" s="310"/>
      <c r="AX41" s="310"/>
      <c r="AY41" s="310"/>
      <c r="AZ41" s="154">
        <f>'Приложение 1'!AN40/1.2</f>
        <v>0</v>
      </c>
      <c r="BA41" s="310"/>
      <c r="BB41" s="310"/>
      <c r="BC41" s="310"/>
      <c r="BD41" s="310"/>
      <c r="BE41" s="310"/>
      <c r="BF41" s="310"/>
      <c r="BG41" s="154">
        <f>'Приложение 1'!AS40/1.2</f>
        <v>0</v>
      </c>
      <c r="BH41" s="310"/>
      <c r="BI41" s="310"/>
      <c r="BJ41" s="310"/>
      <c r="BK41" s="310"/>
      <c r="BL41" s="310"/>
      <c r="BM41" s="310"/>
      <c r="BN41" s="249">
        <f>'Приложение 1'!AX40/1.2</f>
        <v>0</v>
      </c>
      <c r="BO41" s="310"/>
      <c r="BP41" s="310"/>
      <c r="BQ41" s="310"/>
      <c r="BR41" s="310"/>
      <c r="BS41" s="310"/>
      <c r="BT41" s="310"/>
      <c r="BU41" s="249">
        <f t="shared" si="22"/>
        <v>9.8523999999999994</v>
      </c>
      <c r="BV41" s="310"/>
      <c r="BW41" s="310"/>
      <c r="BX41" s="310"/>
      <c r="BY41" s="310"/>
      <c r="BZ41" s="310"/>
      <c r="CA41" s="310"/>
      <c r="CB41" s="154">
        <f t="shared" si="23"/>
        <v>35.172346391666672</v>
      </c>
      <c r="CF41" s="134"/>
    </row>
    <row r="42" spans="1:84" ht="18" customHeight="1" outlineLevel="1" x14ac:dyDescent="0.25">
      <c r="A42" s="45" t="str">
        <f>'Приложение 1'!A41</f>
        <v>3.6.</v>
      </c>
      <c r="B42" s="292" t="str">
        <f>'Приложение 1'!B41</f>
        <v>Дизельные генераторы</v>
      </c>
      <c r="C42" s="309" t="str">
        <f>'Приложение 1'!C41</f>
        <v>O_D07</v>
      </c>
      <c r="D42" s="310"/>
      <c r="E42" s="310"/>
      <c r="F42" s="310"/>
      <c r="G42" s="310"/>
      <c r="H42" s="310"/>
      <c r="I42" s="310"/>
      <c r="J42" s="249">
        <f t="shared" ref="J42" si="26">BU42</f>
        <v>6.4403749999999995</v>
      </c>
      <c r="K42" s="310"/>
      <c r="L42" s="310"/>
      <c r="M42" s="310"/>
      <c r="N42" s="310"/>
      <c r="O42" s="310"/>
      <c r="P42" s="310"/>
      <c r="Q42" s="249">
        <f t="shared" ref="Q42" si="27">CB42</f>
        <v>0</v>
      </c>
      <c r="R42" s="310"/>
      <c r="S42" s="310"/>
      <c r="T42" s="310"/>
      <c r="U42" s="310"/>
      <c r="V42" s="310"/>
      <c r="W42" s="310"/>
      <c r="X42" s="249">
        <f>'Приложение 1'!Q41/1.2</f>
        <v>6.4403749999999995</v>
      </c>
      <c r="Y42" s="310"/>
      <c r="Z42" s="310"/>
      <c r="AA42" s="310"/>
      <c r="AB42" s="310"/>
      <c r="AC42" s="310"/>
      <c r="AD42" s="310"/>
      <c r="AE42" s="249">
        <v>0</v>
      </c>
      <c r="AF42" s="310"/>
      <c r="AG42" s="310"/>
      <c r="AH42" s="310"/>
      <c r="AI42" s="310"/>
      <c r="AJ42" s="310"/>
      <c r="AK42" s="310"/>
      <c r="AL42" s="249">
        <f>'Приложение 1'!AA41/1.2</f>
        <v>0</v>
      </c>
      <c r="AM42" s="310"/>
      <c r="AN42" s="310"/>
      <c r="AO42" s="310"/>
      <c r="AP42" s="310"/>
      <c r="AQ42" s="310"/>
      <c r="AR42" s="310"/>
      <c r="AS42" s="154">
        <f>'Приложение 1'!AI41/1.2</f>
        <v>0</v>
      </c>
      <c r="AT42" s="310"/>
      <c r="AU42" s="310"/>
      <c r="AV42" s="310"/>
      <c r="AW42" s="310"/>
      <c r="AX42" s="310"/>
      <c r="AY42" s="310"/>
      <c r="AZ42" s="154">
        <f>'Приложение 1'!AN41/1.2</f>
        <v>0</v>
      </c>
      <c r="BA42" s="310"/>
      <c r="BB42" s="310"/>
      <c r="BC42" s="310"/>
      <c r="BD42" s="310"/>
      <c r="BE42" s="310"/>
      <c r="BF42" s="310"/>
      <c r="BG42" s="154">
        <f>'Приложение 1'!AS41/1.2</f>
        <v>0</v>
      </c>
      <c r="BH42" s="310"/>
      <c r="BI42" s="310"/>
      <c r="BJ42" s="310"/>
      <c r="BK42" s="310"/>
      <c r="BL42" s="310"/>
      <c r="BM42" s="310"/>
      <c r="BN42" s="249">
        <f>'Приложение 1'!AX41/1.2</f>
        <v>0</v>
      </c>
      <c r="BO42" s="310"/>
      <c r="BP42" s="310"/>
      <c r="BQ42" s="310"/>
      <c r="BR42" s="310"/>
      <c r="BS42" s="310"/>
      <c r="BT42" s="310"/>
      <c r="BU42" s="249">
        <f t="shared" si="22"/>
        <v>6.4403749999999995</v>
      </c>
      <c r="BV42" s="310"/>
      <c r="BW42" s="310"/>
      <c r="BX42" s="310"/>
      <c r="BY42" s="310"/>
      <c r="BZ42" s="310"/>
      <c r="CA42" s="310"/>
      <c r="CB42" s="154">
        <f t="shared" si="23"/>
        <v>0</v>
      </c>
      <c r="CF42" s="134"/>
    </row>
    <row r="43" spans="1:84" ht="18" customHeight="1" outlineLevel="1" x14ac:dyDescent="0.25">
      <c r="A43" s="45" t="str">
        <f>'Приложение 1'!A42</f>
        <v>3.7.</v>
      </c>
      <c r="B43" s="292" t="str">
        <f>'Приложение 1'!B42</f>
        <v>Грузопассажирский фургон ГАЗ</v>
      </c>
      <c r="C43" s="309" t="str">
        <f>'Приложение 1'!C42</f>
        <v>O_D09</v>
      </c>
      <c r="D43" s="310"/>
      <c r="E43" s="310"/>
      <c r="F43" s="310"/>
      <c r="G43" s="310"/>
      <c r="H43" s="310"/>
      <c r="I43" s="310"/>
      <c r="J43" s="249">
        <f t="shared" ref="J43" si="28">BU43</f>
        <v>0</v>
      </c>
      <c r="K43" s="310"/>
      <c r="L43" s="310"/>
      <c r="M43" s="310"/>
      <c r="N43" s="310"/>
      <c r="O43" s="310"/>
      <c r="P43" s="310"/>
      <c r="Q43" s="249">
        <f t="shared" ref="Q43" si="29">CB43</f>
        <v>0</v>
      </c>
      <c r="R43" s="310"/>
      <c r="S43" s="310"/>
      <c r="T43" s="310"/>
      <c r="U43" s="310"/>
      <c r="V43" s="310"/>
      <c r="W43" s="310"/>
      <c r="X43" s="249">
        <f>'Приложение 1'!Q42/1.2</f>
        <v>0</v>
      </c>
      <c r="Y43" s="310"/>
      <c r="Z43" s="310"/>
      <c r="AA43" s="310"/>
      <c r="AB43" s="310"/>
      <c r="AC43" s="310"/>
      <c r="AD43" s="310"/>
      <c r="AE43" s="249">
        <f>'Приложение 1'!V42/1.2</f>
        <v>0</v>
      </c>
      <c r="AF43" s="310"/>
      <c r="AG43" s="310"/>
      <c r="AH43" s="310"/>
      <c r="AI43" s="310"/>
      <c r="AJ43" s="310"/>
      <c r="AK43" s="310"/>
      <c r="AL43" s="249">
        <f>'Приложение 1'!AA42/1.2</f>
        <v>0</v>
      </c>
      <c r="AM43" s="310"/>
      <c r="AN43" s="310"/>
      <c r="AO43" s="310"/>
      <c r="AP43" s="310"/>
      <c r="AQ43" s="310"/>
      <c r="AR43" s="310"/>
      <c r="AS43" s="154">
        <f>'Приложение 1'!AI42/1.2</f>
        <v>0</v>
      </c>
      <c r="AT43" s="310"/>
      <c r="AU43" s="310"/>
      <c r="AV43" s="310"/>
      <c r="AW43" s="310"/>
      <c r="AX43" s="310"/>
      <c r="AY43" s="310"/>
      <c r="AZ43" s="154">
        <f>'Приложение 1'!AN42/1.2</f>
        <v>0</v>
      </c>
      <c r="BA43" s="310"/>
      <c r="BB43" s="310"/>
      <c r="BC43" s="310"/>
      <c r="BD43" s="310"/>
      <c r="BE43" s="310"/>
      <c r="BF43" s="310"/>
      <c r="BG43" s="154">
        <f>'Приложение 1'!AS42/1.2</f>
        <v>0</v>
      </c>
      <c r="BH43" s="310"/>
      <c r="BI43" s="310"/>
      <c r="BJ43" s="310"/>
      <c r="BK43" s="310"/>
      <c r="BL43" s="310"/>
      <c r="BM43" s="310"/>
      <c r="BN43" s="249">
        <f>'Приложение 1'!AX42/1.2</f>
        <v>0</v>
      </c>
      <c r="BO43" s="310"/>
      <c r="BP43" s="310"/>
      <c r="BQ43" s="310"/>
      <c r="BR43" s="310"/>
      <c r="BS43" s="310"/>
      <c r="BT43" s="310"/>
      <c r="BU43" s="249">
        <f t="shared" si="22"/>
        <v>0</v>
      </c>
      <c r="BV43" s="310"/>
      <c r="BW43" s="310"/>
      <c r="BX43" s="310"/>
      <c r="BY43" s="310"/>
      <c r="BZ43" s="310"/>
      <c r="CA43" s="310"/>
      <c r="CB43" s="154">
        <f t="shared" si="23"/>
        <v>0</v>
      </c>
      <c r="CF43" s="134"/>
    </row>
    <row r="44" spans="1:84" ht="18" customHeight="1" outlineLevel="1" x14ac:dyDescent="0.25">
      <c r="A44" s="45" t="str">
        <f>'Приложение 1'!A43</f>
        <v>3.8.</v>
      </c>
      <c r="B44" s="292" t="str">
        <f>'Приложение 1'!B43</f>
        <v>Вывеска у центрального входа</v>
      </c>
      <c r="C44" s="309" t="str">
        <f>'Приложение 1'!C43</f>
        <v>O_D10</v>
      </c>
      <c r="D44" s="310"/>
      <c r="E44" s="310"/>
      <c r="F44" s="310"/>
      <c r="G44" s="310"/>
      <c r="H44" s="310"/>
      <c r="I44" s="310"/>
      <c r="J44" s="249">
        <f>BU44</f>
        <v>2.0714424</v>
      </c>
      <c r="K44" s="310"/>
      <c r="L44" s="310"/>
      <c r="M44" s="310"/>
      <c r="N44" s="310"/>
      <c r="O44" s="310"/>
      <c r="P44" s="310"/>
      <c r="Q44" s="249">
        <f>CB44</f>
        <v>7.8145868800000002</v>
      </c>
      <c r="R44" s="310"/>
      <c r="S44" s="310"/>
      <c r="T44" s="310"/>
      <c r="U44" s="310"/>
      <c r="V44" s="310"/>
      <c r="W44" s="310"/>
      <c r="X44" s="249">
        <f>'Приложение 1'!Q43/1.2</f>
        <v>0</v>
      </c>
      <c r="Y44" s="310"/>
      <c r="Z44" s="310"/>
      <c r="AA44" s="310"/>
      <c r="AB44" s="310"/>
      <c r="AC44" s="310"/>
      <c r="AD44" s="310"/>
      <c r="AE44" s="249">
        <v>1.8362080000000001</v>
      </c>
      <c r="AF44" s="310"/>
      <c r="AG44" s="310"/>
      <c r="AH44" s="310"/>
      <c r="AI44" s="310"/>
      <c r="AJ44" s="310"/>
      <c r="AK44" s="310"/>
      <c r="AL44" s="249">
        <f>'Приложение 1'!AA43/1.2</f>
        <v>0</v>
      </c>
      <c r="AM44" s="310"/>
      <c r="AN44" s="310"/>
      <c r="AO44" s="310"/>
      <c r="AP44" s="310"/>
      <c r="AQ44" s="310"/>
      <c r="AR44" s="310"/>
      <c r="AS44" s="154">
        <f>'Приложение 1'!AI43</f>
        <v>1.9151649399999999</v>
      </c>
      <c r="AT44" s="310"/>
      <c r="AU44" s="310"/>
      <c r="AV44" s="310"/>
      <c r="AW44" s="310"/>
      <c r="AX44" s="310"/>
      <c r="AY44" s="310"/>
      <c r="AZ44" s="154">
        <f>'Приложение 1'!AN43/1.2</f>
        <v>0</v>
      </c>
      <c r="BA44" s="310"/>
      <c r="BB44" s="310"/>
      <c r="BC44" s="310"/>
      <c r="BD44" s="310"/>
      <c r="BE44" s="310"/>
      <c r="BF44" s="310"/>
      <c r="BG44" s="154">
        <f>'Приложение 1'!AS43</f>
        <v>1.99177154</v>
      </c>
      <c r="BH44" s="310"/>
      <c r="BI44" s="310"/>
      <c r="BJ44" s="310"/>
      <c r="BK44" s="310"/>
      <c r="BL44" s="310"/>
      <c r="BM44" s="310"/>
      <c r="BN44" s="249">
        <f>'Приложение 1'!AX43</f>
        <v>2.0714424</v>
      </c>
      <c r="BO44" s="310"/>
      <c r="BP44" s="310"/>
      <c r="BQ44" s="310"/>
      <c r="BR44" s="310"/>
      <c r="BS44" s="310"/>
      <c r="BT44" s="310"/>
      <c r="BU44" s="249">
        <f t="shared" si="22"/>
        <v>2.0714424</v>
      </c>
      <c r="BV44" s="310"/>
      <c r="BW44" s="310"/>
      <c r="BX44" s="310"/>
      <c r="BY44" s="310"/>
      <c r="BZ44" s="310"/>
      <c r="CA44" s="310"/>
      <c r="CB44" s="154">
        <f t="shared" si="23"/>
        <v>7.8145868800000002</v>
      </c>
      <c r="CF44" s="134"/>
    </row>
    <row r="45" spans="1:84" outlineLevel="1" x14ac:dyDescent="0.25">
      <c r="A45" s="200" t="s">
        <v>307</v>
      </c>
      <c r="B45" s="289" t="s">
        <v>328</v>
      </c>
      <c r="C45" s="257" t="s">
        <v>337</v>
      </c>
      <c r="D45" s="231"/>
      <c r="E45" s="231"/>
      <c r="F45" s="231"/>
      <c r="G45" s="231"/>
      <c r="H45" s="231"/>
      <c r="I45" s="231"/>
      <c r="J45" s="249">
        <f>BU45</f>
        <v>12.67392634</v>
      </c>
      <c r="K45" s="310"/>
      <c r="L45" s="310"/>
      <c r="M45" s="310"/>
      <c r="N45" s="310"/>
      <c r="O45" s="310"/>
      <c r="P45" s="310"/>
      <c r="Q45" s="249">
        <f>CB45</f>
        <v>20.290468600000001</v>
      </c>
      <c r="R45" s="231"/>
      <c r="S45" s="231"/>
      <c r="T45" s="231"/>
      <c r="U45" s="231"/>
      <c r="V45" s="231"/>
      <c r="W45" s="231"/>
      <c r="X45" s="249">
        <f>'Приложение 1'!Q44/1.2</f>
        <v>0</v>
      </c>
      <c r="Y45" s="231"/>
      <c r="Z45" s="231"/>
      <c r="AA45" s="231"/>
      <c r="AB45" s="231"/>
      <c r="AC45" s="231"/>
      <c r="AD45" s="231"/>
      <c r="AE45" s="225">
        <v>0</v>
      </c>
      <c r="AF45" s="231"/>
      <c r="AG45" s="231"/>
      <c r="AH45" s="231"/>
      <c r="AI45" s="231"/>
      <c r="AJ45" s="231"/>
      <c r="AK45" s="231"/>
      <c r="AL45" s="249">
        <f>'Приложение 1'!AA44/1.2</f>
        <v>0</v>
      </c>
      <c r="AM45" s="310"/>
      <c r="AN45" s="310"/>
      <c r="AO45" s="310"/>
      <c r="AP45" s="310"/>
      <c r="AQ45" s="310"/>
      <c r="AR45" s="310"/>
      <c r="AS45" s="154">
        <f>'Приложение 1'!AI44/1.2</f>
        <v>0</v>
      </c>
      <c r="AT45" s="310"/>
      <c r="AU45" s="310"/>
      <c r="AV45" s="310"/>
      <c r="AW45" s="310"/>
      <c r="AX45" s="310"/>
      <c r="AY45" s="310"/>
      <c r="AZ45" s="154">
        <f>'Приложение 1'!AN44/1.2</f>
        <v>0</v>
      </c>
      <c r="BA45" s="310"/>
      <c r="BB45" s="310"/>
      <c r="BC45" s="310"/>
      <c r="BD45" s="310"/>
      <c r="BE45" s="310"/>
      <c r="BF45" s="310"/>
      <c r="BG45" s="154">
        <v>7.6165422600000001</v>
      </c>
      <c r="BH45" s="310"/>
      <c r="BI45" s="310"/>
      <c r="BJ45" s="310"/>
      <c r="BK45" s="310"/>
      <c r="BL45" s="310"/>
      <c r="BM45" s="310"/>
      <c r="BN45" s="249">
        <v>12.67392634</v>
      </c>
      <c r="BO45" s="310"/>
      <c r="BP45" s="310"/>
      <c r="BQ45" s="310"/>
      <c r="BR45" s="310"/>
      <c r="BS45" s="310"/>
      <c r="BT45" s="310"/>
      <c r="BU45" s="249">
        <f t="shared" si="22"/>
        <v>12.67392634</v>
      </c>
      <c r="BV45" s="310"/>
      <c r="BW45" s="310"/>
      <c r="BX45" s="310"/>
      <c r="BY45" s="310"/>
      <c r="BZ45" s="310"/>
      <c r="CA45" s="310"/>
      <c r="CB45" s="154">
        <f t="shared" si="23"/>
        <v>20.290468600000001</v>
      </c>
      <c r="CF45" s="134"/>
    </row>
    <row r="46" spans="1:84" ht="18" customHeight="1" outlineLevel="1" x14ac:dyDescent="0.25">
      <c r="A46" s="26" t="s">
        <v>308</v>
      </c>
      <c r="B46" s="150" t="s">
        <v>340</v>
      </c>
      <c r="C46" s="226" t="s">
        <v>338</v>
      </c>
      <c r="D46" s="310"/>
      <c r="E46" s="310"/>
      <c r="F46" s="310"/>
      <c r="G46" s="310"/>
      <c r="H46" s="310"/>
      <c r="I46" s="310"/>
      <c r="J46" s="249">
        <f>BU46</f>
        <v>0</v>
      </c>
      <c r="K46" s="310"/>
      <c r="L46" s="310"/>
      <c r="M46" s="310"/>
      <c r="N46" s="310"/>
      <c r="O46" s="310"/>
      <c r="P46" s="310"/>
      <c r="Q46" s="249">
        <f>CB46</f>
        <v>5.42223729</v>
      </c>
      <c r="R46" s="310"/>
      <c r="S46" s="310"/>
      <c r="T46" s="310"/>
      <c r="U46" s="310"/>
      <c r="V46" s="310"/>
      <c r="W46" s="310"/>
      <c r="X46" s="249">
        <f>'Приложение 1'!Q45/1.2</f>
        <v>0</v>
      </c>
      <c r="Y46" s="310"/>
      <c r="Z46" s="310"/>
      <c r="AA46" s="310"/>
      <c r="AB46" s="310"/>
      <c r="AC46" s="310"/>
      <c r="AD46" s="310"/>
      <c r="AE46" s="249">
        <v>5.42223729</v>
      </c>
      <c r="AF46" s="310"/>
      <c r="AG46" s="310"/>
      <c r="AH46" s="310"/>
      <c r="AI46" s="310"/>
      <c r="AJ46" s="310"/>
      <c r="AK46" s="310"/>
      <c r="AL46" s="249">
        <f>'Приложение 1'!AA45/1.2</f>
        <v>0</v>
      </c>
      <c r="AM46" s="310"/>
      <c r="AN46" s="310"/>
      <c r="AO46" s="310"/>
      <c r="AP46" s="310"/>
      <c r="AQ46" s="310"/>
      <c r="AR46" s="310"/>
      <c r="AS46" s="154">
        <f>'Приложение 1'!AI45/1.2</f>
        <v>0</v>
      </c>
      <c r="AT46" s="310"/>
      <c r="AU46" s="310"/>
      <c r="AV46" s="310"/>
      <c r="AW46" s="310"/>
      <c r="AX46" s="310"/>
      <c r="AY46" s="310"/>
      <c r="AZ46" s="154">
        <f>'Приложение 1'!AN45/1.2</f>
        <v>0</v>
      </c>
      <c r="BA46" s="310"/>
      <c r="BB46" s="310"/>
      <c r="BC46" s="310"/>
      <c r="BD46" s="310"/>
      <c r="BE46" s="310"/>
      <c r="BF46" s="310"/>
      <c r="BG46" s="154">
        <f>'Приложение 1'!AS45/1.2</f>
        <v>0</v>
      </c>
      <c r="BH46" s="310"/>
      <c r="BI46" s="310"/>
      <c r="BJ46" s="310"/>
      <c r="BK46" s="310"/>
      <c r="BL46" s="310"/>
      <c r="BM46" s="310"/>
      <c r="BN46" s="154">
        <v>0</v>
      </c>
      <c r="BO46" s="310"/>
      <c r="BP46" s="310"/>
      <c r="BQ46" s="310"/>
      <c r="BR46" s="310"/>
      <c r="BS46" s="310"/>
      <c r="BT46" s="310"/>
      <c r="BU46" s="249">
        <f t="shared" si="22"/>
        <v>0</v>
      </c>
      <c r="BV46" s="310"/>
      <c r="BW46" s="310"/>
      <c r="BX46" s="310"/>
      <c r="BY46" s="310"/>
      <c r="BZ46" s="310"/>
      <c r="CA46" s="310"/>
      <c r="CB46" s="154">
        <f t="shared" si="23"/>
        <v>5.42223729</v>
      </c>
      <c r="CF46" s="134"/>
    </row>
    <row r="47" spans="1:84" ht="18" customHeight="1" outlineLevel="1" x14ac:dyDescent="0.25">
      <c r="A47" s="26" t="s">
        <v>311</v>
      </c>
      <c r="B47" s="150" t="s">
        <v>322</v>
      </c>
      <c r="C47" s="226" t="s">
        <v>339</v>
      </c>
      <c r="D47" s="310"/>
      <c r="E47" s="310"/>
      <c r="F47" s="310"/>
      <c r="G47" s="310"/>
      <c r="H47" s="310"/>
      <c r="I47" s="310"/>
      <c r="J47" s="249">
        <f>BU47</f>
        <v>0</v>
      </c>
      <c r="K47" s="310"/>
      <c r="L47" s="310"/>
      <c r="M47" s="310"/>
      <c r="N47" s="310"/>
      <c r="O47" s="310"/>
      <c r="P47" s="310"/>
      <c r="Q47" s="249">
        <f>CB47</f>
        <v>0.53979918999999998</v>
      </c>
      <c r="R47" s="310"/>
      <c r="S47" s="310"/>
      <c r="T47" s="310"/>
      <c r="U47" s="310"/>
      <c r="V47" s="310"/>
      <c r="W47" s="310"/>
      <c r="X47" s="249">
        <f>'Приложение 1'!Q46/1.2</f>
        <v>0</v>
      </c>
      <c r="Y47" s="310"/>
      <c r="Z47" s="310"/>
      <c r="AA47" s="310"/>
      <c r="AB47" s="310"/>
      <c r="AC47" s="310"/>
      <c r="AD47" s="310"/>
      <c r="AE47" s="249">
        <v>0.26421888999999998</v>
      </c>
      <c r="AF47" s="310"/>
      <c r="AG47" s="310"/>
      <c r="AH47" s="310"/>
      <c r="AI47" s="310"/>
      <c r="AJ47" s="310"/>
      <c r="AK47" s="310"/>
      <c r="AL47" s="249">
        <f>'Приложение 1'!AA46/1.2</f>
        <v>0</v>
      </c>
      <c r="AM47" s="310"/>
      <c r="AN47" s="310"/>
      <c r="AO47" s="310"/>
      <c r="AP47" s="310"/>
      <c r="AQ47" s="310"/>
      <c r="AR47" s="310"/>
      <c r="AS47" s="154">
        <v>0.2755803</v>
      </c>
      <c r="AT47" s="310"/>
      <c r="AU47" s="310"/>
      <c r="AV47" s="310"/>
      <c r="AW47" s="310"/>
      <c r="AX47" s="310"/>
      <c r="AY47" s="310"/>
      <c r="AZ47" s="154">
        <f>'Приложение 1'!AN46/1.2</f>
        <v>0</v>
      </c>
      <c r="BA47" s="310"/>
      <c r="BB47" s="310"/>
      <c r="BC47" s="310"/>
      <c r="BD47" s="310"/>
      <c r="BE47" s="310"/>
      <c r="BF47" s="310"/>
      <c r="BG47" s="154">
        <f>'Приложение 1'!AS46/1.2</f>
        <v>0</v>
      </c>
      <c r="BH47" s="310"/>
      <c r="BI47" s="310"/>
      <c r="BJ47" s="310"/>
      <c r="BK47" s="310"/>
      <c r="BL47" s="310"/>
      <c r="BM47" s="310"/>
      <c r="BN47" s="154">
        <v>0</v>
      </c>
      <c r="BO47" s="310"/>
      <c r="BP47" s="310"/>
      <c r="BQ47" s="310"/>
      <c r="BR47" s="310"/>
      <c r="BS47" s="310"/>
      <c r="BT47" s="310"/>
      <c r="BU47" s="249">
        <f t="shared" si="22"/>
        <v>0</v>
      </c>
      <c r="BV47" s="310"/>
      <c r="BW47" s="310"/>
      <c r="BX47" s="310"/>
      <c r="BY47" s="310"/>
      <c r="BZ47" s="310"/>
      <c r="CA47" s="310"/>
      <c r="CB47" s="154">
        <f t="shared" si="23"/>
        <v>0.53979918999999998</v>
      </c>
      <c r="CF47" s="134"/>
    </row>
    <row r="48" spans="1:84" ht="18" customHeight="1" outlineLevel="1" x14ac:dyDescent="0.25">
      <c r="A48" s="207"/>
      <c r="B48" s="223"/>
      <c r="C48" s="226"/>
      <c r="D48" s="231"/>
      <c r="E48" s="231"/>
      <c r="F48" s="231"/>
      <c r="G48" s="231"/>
      <c r="H48" s="231"/>
      <c r="I48" s="231"/>
      <c r="J48" s="225"/>
      <c r="K48" s="231"/>
      <c r="L48" s="231"/>
      <c r="M48" s="231"/>
      <c r="N48" s="231"/>
      <c r="O48" s="231"/>
      <c r="P48" s="231"/>
      <c r="Q48" s="225"/>
      <c r="R48" s="231"/>
      <c r="S48" s="231"/>
      <c r="T48" s="231"/>
      <c r="U48" s="231"/>
      <c r="V48" s="231"/>
      <c r="W48" s="231"/>
      <c r="X48" s="225"/>
      <c r="Y48" s="231"/>
      <c r="Z48" s="231"/>
      <c r="AA48" s="231"/>
      <c r="AB48" s="231"/>
      <c r="AC48" s="231"/>
      <c r="AD48" s="231"/>
      <c r="AE48" s="225"/>
      <c r="AF48" s="231"/>
      <c r="AG48" s="231"/>
      <c r="AH48" s="231"/>
      <c r="AI48" s="231"/>
      <c r="AJ48" s="231"/>
      <c r="AK48" s="231"/>
      <c r="AL48" s="225"/>
      <c r="AM48" s="231"/>
      <c r="AN48" s="231"/>
      <c r="AO48" s="231"/>
      <c r="AP48" s="231"/>
      <c r="AQ48" s="231"/>
      <c r="AR48" s="231"/>
      <c r="AS48" s="232"/>
      <c r="AT48" s="231"/>
      <c r="AU48" s="231"/>
      <c r="AV48" s="231"/>
      <c r="AW48" s="231"/>
      <c r="AX48" s="231"/>
      <c r="AY48" s="231"/>
      <c r="AZ48" s="232"/>
      <c r="BA48" s="231"/>
      <c r="BB48" s="231"/>
      <c r="BC48" s="231"/>
      <c r="BD48" s="231"/>
      <c r="BE48" s="231"/>
      <c r="BF48" s="231"/>
      <c r="BG48" s="232"/>
      <c r="BH48" s="231"/>
      <c r="BI48" s="231"/>
      <c r="BJ48" s="231"/>
      <c r="BK48" s="231"/>
      <c r="BL48" s="231"/>
      <c r="BM48" s="231"/>
      <c r="BN48" s="232"/>
      <c r="BO48" s="231"/>
      <c r="BP48" s="231"/>
      <c r="BQ48" s="231"/>
      <c r="BR48" s="231"/>
      <c r="BS48" s="231"/>
      <c r="BT48" s="231"/>
      <c r="BU48" s="225"/>
      <c r="BV48" s="231"/>
      <c r="BW48" s="231"/>
      <c r="BX48" s="231"/>
      <c r="BY48" s="231"/>
      <c r="BZ48" s="231"/>
      <c r="CA48" s="231"/>
      <c r="CB48" s="232"/>
      <c r="CF48" s="134"/>
    </row>
    <row r="49" spans="1:80" s="41" customFormat="1" x14ac:dyDescent="0.25">
      <c r="A49" s="42"/>
      <c r="B49" s="313" t="str">
        <f>'Приложение 1'!B48</f>
        <v>ИТОГО</v>
      </c>
      <c r="C49" s="259"/>
      <c r="D49" s="311"/>
      <c r="E49" s="311"/>
      <c r="F49" s="311"/>
      <c r="G49" s="311"/>
      <c r="H49" s="311"/>
      <c r="I49" s="311"/>
      <c r="J49" s="307">
        <f>J15+J33+J36</f>
        <v>1019.939250051076</v>
      </c>
      <c r="K49" s="311"/>
      <c r="L49" s="311"/>
      <c r="M49" s="311"/>
      <c r="N49" s="311"/>
      <c r="O49" s="311"/>
      <c r="P49" s="311"/>
      <c r="Q49" s="307">
        <f>Q15+Q33+Q36</f>
        <v>1203.8823206123668</v>
      </c>
      <c r="R49" s="311"/>
      <c r="S49" s="311"/>
      <c r="T49" s="311"/>
      <c r="U49" s="311"/>
      <c r="V49" s="311"/>
      <c r="W49" s="311"/>
      <c r="X49" s="307">
        <f>X15+X33+X36</f>
        <v>192.862145</v>
      </c>
      <c r="Y49" s="311"/>
      <c r="Z49" s="311"/>
      <c r="AA49" s="311"/>
      <c r="AB49" s="311"/>
      <c r="AC49" s="311"/>
      <c r="AD49" s="311"/>
      <c r="AE49" s="307">
        <f>AE15+AE33+AE36</f>
        <v>194.13134165833335</v>
      </c>
      <c r="AF49" s="311"/>
      <c r="AG49" s="311"/>
      <c r="AH49" s="311"/>
      <c r="AI49" s="311"/>
      <c r="AJ49" s="311"/>
      <c r="AK49" s="311"/>
      <c r="AL49" s="307">
        <f>AL15+AL33+AL36</f>
        <v>238.71920884092825</v>
      </c>
      <c r="AM49" s="311"/>
      <c r="AN49" s="311"/>
      <c r="AO49" s="311"/>
      <c r="AP49" s="311"/>
      <c r="AQ49" s="311"/>
      <c r="AR49" s="311"/>
      <c r="AS49" s="307">
        <f>AS15+AS33+AS36</f>
        <v>347.79327950484668</v>
      </c>
      <c r="AT49" s="311"/>
      <c r="AU49" s="311"/>
      <c r="AV49" s="311"/>
      <c r="AW49" s="311"/>
      <c r="AX49" s="311"/>
      <c r="AY49" s="311"/>
      <c r="AZ49" s="307">
        <f>AZ15+AZ33+AZ36</f>
        <v>251.40199999999999</v>
      </c>
      <c r="BA49" s="311"/>
      <c r="BB49" s="311"/>
      <c r="BC49" s="311"/>
      <c r="BD49" s="311"/>
      <c r="BE49" s="311"/>
      <c r="BF49" s="311"/>
      <c r="BG49" s="307">
        <f>BG15+BG33+BG36</f>
        <v>325.00180323903902</v>
      </c>
      <c r="BH49" s="311"/>
      <c r="BI49" s="311"/>
      <c r="BJ49" s="311"/>
      <c r="BK49" s="311"/>
      <c r="BL49" s="311"/>
      <c r="BM49" s="311"/>
      <c r="BN49" s="307">
        <f>BN15+BN33+BN36</f>
        <v>336.95589621014761</v>
      </c>
      <c r="BO49" s="311"/>
      <c r="BP49" s="311"/>
      <c r="BQ49" s="311"/>
      <c r="BR49" s="311"/>
      <c r="BS49" s="311"/>
      <c r="BT49" s="311"/>
      <c r="BU49" s="307">
        <f>BU15+BU33+BU36</f>
        <v>1019.939250051076</v>
      </c>
      <c r="BV49" s="311"/>
      <c r="BW49" s="311"/>
      <c r="BX49" s="311"/>
      <c r="BY49" s="311"/>
      <c r="BZ49" s="311"/>
      <c r="CA49" s="311"/>
      <c r="CB49" s="307">
        <f>CB15+CB33+CB36</f>
        <v>1203.8823206123668</v>
      </c>
    </row>
    <row r="51" spans="1:80" ht="23.25" customHeight="1" outlineLevel="1" x14ac:dyDescent="0.25">
      <c r="A51" s="333" t="s">
        <v>49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3"/>
      <c r="P51" s="333"/>
      <c r="Q51" s="333"/>
      <c r="R51" s="333"/>
      <c r="S51" s="333"/>
      <c r="T51" s="333"/>
      <c r="U51" s="333"/>
      <c r="V51" s="333"/>
      <c r="W51" s="333"/>
      <c r="X51" s="333"/>
      <c r="Y51" s="333"/>
      <c r="Z51" s="333"/>
      <c r="AA51" s="333"/>
      <c r="AB51" s="333"/>
      <c r="AC51" s="333"/>
      <c r="AD51" s="333"/>
      <c r="AE51" s="333"/>
      <c r="AF51" s="333"/>
      <c r="AG51" s="333"/>
      <c r="AH51" s="333"/>
      <c r="AI51" s="333"/>
      <c r="AJ51" s="333"/>
      <c r="AK51" s="333"/>
      <c r="AL51" s="333"/>
      <c r="AM51" s="333"/>
      <c r="AN51" s="333"/>
      <c r="AO51" s="333"/>
      <c r="AP51" s="333"/>
      <c r="AQ51" s="333"/>
      <c r="AR51" s="333"/>
      <c r="AS51" s="333"/>
      <c r="AT51" s="333"/>
      <c r="AU51" s="333"/>
      <c r="AV51" s="333"/>
      <c r="AW51" s="333"/>
      <c r="AX51" s="333"/>
      <c r="AY51" s="333"/>
      <c r="AZ51" s="333"/>
      <c r="BA51" s="333"/>
      <c r="BB51" s="333"/>
      <c r="BC51" s="333"/>
      <c r="BD51" s="333"/>
      <c r="BE51" s="333"/>
      <c r="BF51" s="333"/>
      <c r="BG51" s="333"/>
      <c r="BH51" s="333"/>
      <c r="BI51" s="333"/>
      <c r="BJ51" s="333"/>
      <c r="BK51" s="333"/>
      <c r="BL51" s="333"/>
      <c r="BM51" s="333"/>
      <c r="BN51" s="333"/>
      <c r="BO51" s="333"/>
      <c r="BP51" s="333"/>
      <c r="BQ51" s="333"/>
      <c r="BR51" s="333"/>
      <c r="BS51" s="333"/>
      <c r="BT51" s="333"/>
      <c r="BU51" s="333"/>
    </row>
    <row r="52" spans="1:80" ht="23.25" customHeight="1" outlineLevel="1" x14ac:dyDescent="0.25">
      <c r="A52" s="333" t="s">
        <v>50</v>
      </c>
      <c r="B52" s="333"/>
      <c r="C52" s="333"/>
      <c r="D52" s="333"/>
      <c r="E52" s="333"/>
      <c r="F52" s="333"/>
      <c r="G52" s="333"/>
      <c r="H52" s="333"/>
      <c r="I52" s="333"/>
      <c r="J52" s="333"/>
      <c r="K52" s="333"/>
      <c r="L52" s="333"/>
      <c r="M52" s="333"/>
      <c r="N52" s="333"/>
      <c r="O52" s="333"/>
      <c r="P52" s="333"/>
      <c r="Q52" s="333"/>
      <c r="R52" s="333"/>
      <c r="S52" s="333"/>
      <c r="T52" s="333"/>
      <c r="U52" s="333"/>
      <c r="V52" s="333"/>
      <c r="W52" s="333"/>
      <c r="X52" s="333"/>
      <c r="Y52" s="333"/>
      <c r="Z52" s="333"/>
      <c r="AA52" s="333"/>
      <c r="AB52" s="333"/>
      <c r="AC52" s="333"/>
      <c r="AD52" s="333"/>
      <c r="AE52" s="333"/>
      <c r="AF52" s="333"/>
      <c r="AG52" s="333"/>
      <c r="AH52" s="333"/>
      <c r="AI52" s="333"/>
      <c r="AJ52" s="333"/>
      <c r="AK52" s="333"/>
      <c r="AL52" s="333"/>
      <c r="AM52" s="333"/>
      <c r="AN52" s="333"/>
      <c r="AO52" s="333"/>
      <c r="AP52" s="333"/>
      <c r="AQ52" s="333"/>
      <c r="AR52" s="333"/>
      <c r="AS52" s="333"/>
      <c r="AT52" s="333"/>
      <c r="AU52" s="333"/>
      <c r="AV52" s="333"/>
      <c r="AW52" s="333"/>
      <c r="AX52" s="333"/>
      <c r="AY52" s="333"/>
      <c r="AZ52" s="333"/>
      <c r="BA52" s="333"/>
      <c r="BB52" s="333"/>
      <c r="BC52" s="333"/>
      <c r="BD52" s="333"/>
      <c r="BE52" s="333"/>
      <c r="BF52" s="333"/>
      <c r="BG52" s="333"/>
      <c r="BH52" s="333"/>
      <c r="BI52" s="333"/>
      <c r="BJ52" s="333"/>
      <c r="BK52" s="333"/>
      <c r="BL52" s="333"/>
      <c r="BM52" s="333"/>
      <c r="BN52" s="333"/>
      <c r="BO52" s="333"/>
      <c r="BP52" s="333"/>
      <c r="BQ52" s="333"/>
      <c r="BR52" s="333"/>
      <c r="BS52" s="333"/>
      <c r="BT52" s="333"/>
      <c r="BU52" s="333"/>
    </row>
    <row r="53" spans="1:80" ht="37.5" customHeight="1" outlineLevel="1" x14ac:dyDescent="0.25">
      <c r="A53" s="339" t="s">
        <v>67</v>
      </c>
      <c r="B53" s="339"/>
      <c r="C53" s="339"/>
      <c r="D53" s="339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39"/>
      <c r="Z53" s="339"/>
      <c r="AA53" s="339"/>
      <c r="AB53" s="339"/>
      <c r="AC53" s="339"/>
      <c r="AD53" s="339"/>
      <c r="AE53" s="339"/>
      <c r="AF53" s="339"/>
      <c r="AG53" s="339"/>
      <c r="AH53" s="339"/>
      <c r="AI53" s="339"/>
      <c r="AJ53" s="339"/>
      <c r="AK53" s="339"/>
      <c r="AL53" s="339"/>
      <c r="AM53" s="339"/>
      <c r="AN53" s="339"/>
      <c r="AO53" s="339"/>
      <c r="AP53" s="339"/>
      <c r="AQ53" s="339"/>
      <c r="AR53" s="339"/>
      <c r="AS53" s="339"/>
      <c r="AT53" s="339"/>
      <c r="AU53" s="339"/>
      <c r="AV53" s="339"/>
      <c r="AW53" s="339"/>
      <c r="AX53" s="339"/>
      <c r="AY53" s="339"/>
      <c r="AZ53" s="339"/>
      <c r="BA53" s="339"/>
      <c r="BB53" s="339"/>
      <c r="BC53" s="339"/>
      <c r="BD53" s="339"/>
      <c r="BE53" s="339"/>
      <c r="BF53" s="339"/>
      <c r="BG53" s="339"/>
      <c r="BH53" s="339"/>
      <c r="BI53" s="339"/>
      <c r="BJ53" s="339"/>
      <c r="BK53" s="339"/>
      <c r="BL53" s="339"/>
      <c r="BM53" s="339"/>
      <c r="BN53" s="339"/>
      <c r="BO53" s="339"/>
      <c r="BP53" s="339"/>
      <c r="BQ53" s="339"/>
      <c r="BR53" s="339"/>
      <c r="BS53" s="339"/>
      <c r="BT53" s="339"/>
      <c r="BU53" s="339"/>
    </row>
    <row r="54" spans="1:80" ht="16.5" customHeight="1" outlineLevel="1" x14ac:dyDescent="0.25">
      <c r="A54" s="339" t="s">
        <v>68</v>
      </c>
      <c r="B54" s="339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  <c r="S54" s="339"/>
      <c r="T54" s="339"/>
      <c r="U54" s="339"/>
      <c r="V54" s="339"/>
      <c r="W54" s="339"/>
      <c r="X54" s="339"/>
      <c r="Y54" s="339"/>
      <c r="Z54" s="339"/>
      <c r="AA54" s="339"/>
      <c r="AB54" s="339"/>
      <c r="AC54" s="339"/>
      <c r="AD54" s="339"/>
      <c r="AE54" s="339"/>
      <c r="AF54" s="339"/>
      <c r="AG54" s="339"/>
      <c r="AH54" s="339"/>
      <c r="AI54" s="339"/>
      <c r="AJ54" s="339"/>
      <c r="AK54" s="339"/>
      <c r="AL54" s="339"/>
      <c r="AM54" s="339"/>
      <c r="AN54" s="339"/>
      <c r="AO54" s="339"/>
      <c r="AP54" s="339"/>
      <c r="AQ54" s="339"/>
      <c r="AR54" s="339"/>
      <c r="AS54" s="339"/>
      <c r="AT54" s="339"/>
      <c r="AU54" s="339"/>
      <c r="AV54" s="339"/>
      <c r="AW54" s="339"/>
      <c r="AX54" s="339"/>
      <c r="AY54" s="339"/>
      <c r="AZ54" s="339"/>
      <c r="BA54" s="339"/>
      <c r="BB54" s="339"/>
      <c r="BC54" s="339"/>
      <c r="BD54" s="339"/>
      <c r="BE54" s="339"/>
      <c r="BF54" s="339"/>
      <c r="BG54" s="339"/>
      <c r="BH54" s="339"/>
      <c r="BI54" s="339"/>
      <c r="BJ54" s="339"/>
      <c r="BK54" s="339"/>
      <c r="BL54" s="339"/>
      <c r="BM54" s="339"/>
      <c r="BN54" s="339"/>
      <c r="BO54" s="339"/>
      <c r="BP54" s="339"/>
      <c r="BQ54" s="339"/>
      <c r="BR54" s="339"/>
      <c r="BS54" s="339"/>
      <c r="BT54" s="339"/>
      <c r="BU54" s="339"/>
    </row>
    <row r="55" spans="1:80" ht="19.5" customHeight="1" outlineLevel="1" x14ac:dyDescent="0.25">
      <c r="A55" s="339" t="s">
        <v>88</v>
      </c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39"/>
      <c r="AE55" s="339"/>
      <c r="AF55" s="339"/>
      <c r="AG55" s="339"/>
      <c r="AH55" s="339"/>
      <c r="AI55" s="339"/>
      <c r="AJ55" s="339"/>
      <c r="AK55" s="339"/>
      <c r="AL55" s="339"/>
      <c r="AM55" s="339"/>
      <c r="AN55" s="339"/>
      <c r="AO55" s="339"/>
      <c r="AP55" s="339"/>
      <c r="AQ55" s="339"/>
      <c r="AR55" s="339"/>
      <c r="AS55" s="339"/>
      <c r="AT55" s="339"/>
      <c r="AU55" s="339"/>
      <c r="AV55" s="339"/>
      <c r="AW55" s="339"/>
      <c r="AX55" s="339"/>
      <c r="AY55" s="339"/>
      <c r="AZ55" s="339"/>
      <c r="BA55" s="339"/>
      <c r="BB55" s="339"/>
      <c r="BC55" s="339"/>
      <c r="BD55" s="339"/>
      <c r="BE55" s="339"/>
      <c r="BF55" s="339"/>
      <c r="BG55" s="339"/>
      <c r="BH55" s="339"/>
      <c r="BI55" s="339"/>
      <c r="BJ55" s="339"/>
      <c r="BK55" s="339"/>
      <c r="BL55" s="339"/>
      <c r="BM55" s="339"/>
      <c r="BN55" s="339"/>
      <c r="BO55" s="339"/>
      <c r="BP55" s="339"/>
      <c r="BQ55" s="339"/>
      <c r="BR55" s="339"/>
      <c r="BS55" s="339"/>
      <c r="BT55" s="339"/>
      <c r="BU55" s="339"/>
    </row>
    <row r="56" spans="1:80" ht="19.5" customHeight="1" outlineLevel="1" x14ac:dyDescent="0.25">
      <c r="A56" s="339" t="s">
        <v>89</v>
      </c>
      <c r="B56" s="339"/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R56" s="339"/>
      <c r="S56" s="339"/>
      <c r="T56" s="339"/>
      <c r="U56" s="339"/>
      <c r="V56" s="339"/>
      <c r="W56" s="339"/>
      <c r="X56" s="339"/>
      <c r="Y56" s="339"/>
      <c r="Z56" s="339"/>
      <c r="AA56" s="339"/>
      <c r="AB56" s="339"/>
      <c r="AC56" s="339"/>
      <c r="AD56" s="339"/>
      <c r="AE56" s="339"/>
      <c r="AF56" s="339"/>
      <c r="AG56" s="339"/>
      <c r="AH56" s="339"/>
      <c r="AI56" s="339"/>
      <c r="AJ56" s="339"/>
      <c r="AK56" s="339"/>
      <c r="AL56" s="339"/>
      <c r="AM56" s="339"/>
      <c r="AN56" s="339"/>
      <c r="AO56" s="339"/>
      <c r="AP56" s="339"/>
      <c r="AQ56" s="339"/>
      <c r="AR56" s="339"/>
      <c r="AS56" s="339"/>
      <c r="AT56" s="339"/>
      <c r="AU56" s="339"/>
      <c r="AV56" s="339"/>
      <c r="AW56" s="339"/>
      <c r="AX56" s="339"/>
      <c r="AY56" s="339"/>
      <c r="AZ56" s="339"/>
      <c r="BA56" s="339"/>
      <c r="BB56" s="339"/>
      <c r="BC56" s="339"/>
      <c r="BD56" s="339"/>
      <c r="BE56" s="339"/>
      <c r="BF56" s="339"/>
      <c r="BG56" s="339"/>
      <c r="BH56" s="339"/>
      <c r="BI56" s="339"/>
      <c r="BJ56" s="339"/>
      <c r="BK56" s="339"/>
      <c r="BL56" s="339"/>
      <c r="BM56" s="339"/>
      <c r="BN56" s="339"/>
      <c r="BO56" s="339"/>
      <c r="BP56" s="339"/>
      <c r="BQ56" s="339"/>
      <c r="BR56" s="339"/>
      <c r="BS56" s="339"/>
      <c r="BT56" s="339"/>
      <c r="BU56" s="339"/>
    </row>
    <row r="57" spans="1:80" ht="38.25" customHeight="1" outlineLevel="1" x14ac:dyDescent="0.25">
      <c r="A57" s="362" t="s">
        <v>102</v>
      </c>
      <c r="B57" s="362"/>
      <c r="C57" s="362"/>
      <c r="D57" s="362"/>
      <c r="E57" s="362"/>
      <c r="F57" s="362"/>
      <c r="G57" s="362"/>
      <c r="H57" s="362"/>
      <c r="I57" s="362"/>
      <c r="J57" s="362"/>
      <c r="K57" s="362"/>
      <c r="L57" s="362"/>
      <c r="M57" s="362"/>
      <c r="N57" s="362"/>
      <c r="O57" s="362"/>
      <c r="P57" s="362"/>
      <c r="Q57" s="362"/>
      <c r="R57" s="362"/>
      <c r="S57" s="362"/>
      <c r="T57" s="362"/>
      <c r="U57" s="362"/>
      <c r="V57" s="362"/>
      <c r="W57" s="362"/>
      <c r="X57" s="362"/>
      <c r="Y57" s="362"/>
      <c r="Z57" s="362"/>
      <c r="AA57" s="362"/>
      <c r="AB57" s="362"/>
      <c r="AC57" s="362"/>
      <c r="AD57" s="362"/>
      <c r="AE57" s="362"/>
      <c r="AF57" s="362"/>
      <c r="AG57" s="362"/>
      <c r="AH57" s="362"/>
      <c r="AI57" s="362"/>
      <c r="AJ57" s="362"/>
      <c r="AK57" s="362"/>
      <c r="AL57" s="362"/>
      <c r="AM57" s="362"/>
      <c r="AN57" s="362"/>
      <c r="AO57" s="362"/>
      <c r="AP57" s="362"/>
      <c r="AQ57" s="362"/>
      <c r="AR57" s="362"/>
      <c r="AS57" s="362"/>
      <c r="AT57" s="362"/>
      <c r="AU57" s="362"/>
      <c r="AV57" s="362"/>
      <c r="AW57" s="362"/>
      <c r="AX57" s="362"/>
      <c r="AY57" s="362"/>
      <c r="AZ57" s="362"/>
      <c r="BA57" s="362"/>
      <c r="BB57" s="362"/>
      <c r="BC57" s="362"/>
      <c r="BD57" s="362"/>
      <c r="BE57" s="362"/>
      <c r="BF57" s="362"/>
      <c r="BG57" s="362"/>
      <c r="BH57" s="362"/>
      <c r="BI57" s="362"/>
      <c r="BJ57" s="362"/>
      <c r="BK57" s="362"/>
      <c r="BL57" s="362"/>
      <c r="BM57" s="362"/>
      <c r="BN57" s="362"/>
      <c r="BO57" s="362"/>
      <c r="BP57" s="362"/>
      <c r="BQ57" s="362"/>
      <c r="BR57" s="362"/>
      <c r="BS57" s="362"/>
      <c r="BT57" s="362"/>
      <c r="BU57" s="362"/>
    </row>
    <row r="58" spans="1:80" ht="16.5" customHeight="1" collapsed="1" x14ac:dyDescent="0.25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123"/>
      <c r="AU58" s="123"/>
      <c r="AV58" s="123"/>
      <c r="AW58" s="123"/>
      <c r="AX58" s="123"/>
      <c r="AY58" s="123"/>
      <c r="AZ58" s="123"/>
      <c r="BA58" s="221"/>
      <c r="BB58" s="221"/>
      <c r="BC58" s="221"/>
      <c r="BD58" s="221"/>
      <c r="BE58" s="221"/>
      <c r="BF58" s="221"/>
      <c r="BG58" s="221"/>
      <c r="BH58" s="188"/>
      <c r="BI58" s="188"/>
      <c r="BJ58" s="188"/>
      <c r="BK58" s="188"/>
      <c r="BL58" s="188"/>
      <c r="BM58" s="188"/>
      <c r="BN58" s="188"/>
      <c r="BO58" s="80"/>
      <c r="BP58" s="80"/>
      <c r="BQ58" s="80"/>
      <c r="BR58" s="80"/>
      <c r="BS58" s="80"/>
      <c r="BT58" s="80"/>
      <c r="BU58" s="80"/>
      <c r="CB58" s="35"/>
    </row>
    <row r="59" spans="1:80" x14ac:dyDescent="0.25">
      <c r="R59" s="361"/>
      <c r="S59" s="361"/>
      <c r="T59" s="361"/>
      <c r="AE59" s="134"/>
    </row>
    <row r="60" spans="1:80" ht="31.5" outlineLevel="1" x14ac:dyDescent="0.25">
      <c r="B60" s="314" t="s">
        <v>342</v>
      </c>
      <c r="C60" s="314"/>
      <c r="D60" s="314"/>
      <c r="E60" s="314"/>
      <c r="F60" s="314"/>
      <c r="G60" s="314"/>
      <c r="H60" s="1" t="s">
        <v>343</v>
      </c>
      <c r="I60" s="151"/>
      <c r="J60" s="151"/>
      <c r="K60" s="151"/>
      <c r="L60" s="151"/>
      <c r="M60" s="151"/>
      <c r="N60" s="151"/>
      <c r="O60" s="151"/>
      <c r="Q60" s="34"/>
      <c r="AE60" s="234"/>
    </row>
    <row r="61" spans="1:80" outlineLevel="1" x14ac:dyDescent="0.25">
      <c r="C61" s="81"/>
      <c r="D61" s="81"/>
      <c r="E61" s="81"/>
      <c r="F61" s="81"/>
      <c r="G61" s="81"/>
      <c r="H61" s="81"/>
      <c r="AE61" s="234"/>
    </row>
  </sheetData>
  <mergeCells count="35">
    <mergeCell ref="BV12:CB12"/>
    <mergeCell ref="B10:B13"/>
    <mergeCell ref="C10:C13"/>
    <mergeCell ref="D10:Q11"/>
    <mergeCell ref="R10:CB10"/>
    <mergeCell ref="BO11:BU11"/>
    <mergeCell ref="BV11:CB11"/>
    <mergeCell ref="D12:J12"/>
    <mergeCell ref="BH11:BN11"/>
    <mergeCell ref="BH12:BN12"/>
    <mergeCell ref="Y12:AE12"/>
    <mergeCell ref="AF12:AL12"/>
    <mergeCell ref="AM12:AS12"/>
    <mergeCell ref="BO12:BU12"/>
    <mergeCell ref="AT12:AZ12"/>
    <mergeCell ref="A4:X4"/>
    <mergeCell ref="A5:X5"/>
    <mergeCell ref="A7:X7"/>
    <mergeCell ref="A8:X8"/>
    <mergeCell ref="A9:X9"/>
    <mergeCell ref="A10:A13"/>
    <mergeCell ref="R12:X12"/>
    <mergeCell ref="AT11:BG11"/>
    <mergeCell ref="AF11:AS11"/>
    <mergeCell ref="R59:T59"/>
    <mergeCell ref="A57:BU57"/>
    <mergeCell ref="A51:BU51"/>
    <mergeCell ref="A52:BU52"/>
    <mergeCell ref="A53:BU53"/>
    <mergeCell ref="A54:BU54"/>
    <mergeCell ref="A55:BU55"/>
    <mergeCell ref="A56:BU56"/>
    <mergeCell ref="R11:AE11"/>
    <mergeCell ref="K12:Q12"/>
    <mergeCell ref="BA12:BG12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B46:B48" xr:uid="{00000000-0002-0000-0300-000000000000}">
      <formula1>900</formula1>
    </dataValidation>
  </dataValidations>
  <pageMargins left="0.35433070866141736" right="0.35433070866141736" top="0.39370078740157483" bottom="0.35433070866141736" header="0.31496062992125984" footer="0.15748031496062992"/>
  <pageSetup paperSize="9" scale="48" fitToWidth="2" orientation="landscape" r:id="rId1"/>
  <headerFooter differentFirst="1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AW87"/>
  <sheetViews>
    <sheetView zoomScale="80" zoomScaleNormal="80" workbookViewId="0">
      <pane xSplit="3" ySplit="16" topLeftCell="D52" activePane="bottomRight" state="frozen"/>
      <selection activeCell="D44" sqref="D44"/>
      <selection pane="topRight"/>
      <selection pane="bottomLeft"/>
      <selection pane="bottomRight" activeCell="B66" sqref="B66:H67"/>
    </sheetView>
  </sheetViews>
  <sheetFormatPr defaultColWidth="9" defaultRowHeight="15.75" outlineLevelRow="1" x14ac:dyDescent="0.25"/>
  <cols>
    <col min="1" max="1" width="8.875" style="82" bestFit="1" customWidth="1"/>
    <col min="2" max="2" width="60.75" style="83" bestFit="1" customWidth="1"/>
    <col min="3" max="3" width="16.375" style="81" hidden="1" customWidth="1"/>
    <col min="4" max="4" width="17.75" style="81" customWidth="1"/>
    <col min="5" max="5" width="19.375" style="81" customWidth="1"/>
    <col min="6" max="6" width="17.75" style="81" customWidth="1"/>
    <col min="7" max="7" width="19.375" style="81" customWidth="1"/>
    <col min="8" max="11" width="17.75" style="81" customWidth="1"/>
    <col min="12" max="12" width="19.25" style="81" customWidth="1"/>
    <col min="13" max="253" width="9" style="81" bestFit="1"/>
    <col min="254" max="254" width="8.875" style="81" bestFit="1" customWidth="1"/>
    <col min="255" max="255" width="72.75" style="81" bestFit="1" customWidth="1"/>
    <col min="256" max="256" width="10.75" style="81" bestFit="1" customWidth="1"/>
    <col min="257" max="257" width="8.625" style="81" bestFit="1" customWidth="1"/>
    <col min="258" max="258" width="9" style="81" bestFit="1" customWidth="1"/>
    <col min="259" max="259" width="13.375" style="81" bestFit="1" customWidth="1"/>
    <col min="260" max="260" width="17.125" style="81" bestFit="1" customWidth="1"/>
    <col min="261" max="261" width="13.25" style="81" bestFit="1" customWidth="1"/>
    <col min="262" max="262" width="17.375" style="81" bestFit="1" customWidth="1"/>
    <col min="263" max="263" width="13.125" style="81" bestFit="1" customWidth="1"/>
    <col min="264" max="264" width="16.5" style="81" bestFit="1" customWidth="1"/>
    <col min="265" max="265" width="13.25" style="81" bestFit="1" customWidth="1"/>
    <col min="266" max="266" width="17.125" style="81" bestFit="1" customWidth="1"/>
    <col min="267" max="267" width="91.875" style="81" bestFit="1" customWidth="1"/>
    <col min="268" max="268" width="157.375" style="81" bestFit="1" customWidth="1"/>
    <col min="269" max="509" width="9" style="81" bestFit="1"/>
    <col min="510" max="510" width="8.875" style="81" bestFit="1" customWidth="1"/>
    <col min="511" max="511" width="72.75" style="81" bestFit="1" customWidth="1"/>
    <col min="512" max="512" width="10.75" style="81" bestFit="1" customWidth="1"/>
    <col min="513" max="513" width="8.625" style="81" bestFit="1" customWidth="1"/>
    <col min="514" max="514" width="9" style="81" bestFit="1" customWidth="1"/>
    <col min="515" max="515" width="13.375" style="81" bestFit="1" customWidth="1"/>
    <col min="516" max="516" width="17.125" style="81" bestFit="1" customWidth="1"/>
    <col min="517" max="517" width="13.25" style="81" bestFit="1" customWidth="1"/>
    <col min="518" max="518" width="17.375" style="81" bestFit="1" customWidth="1"/>
    <col min="519" max="519" width="13.125" style="81" bestFit="1" customWidth="1"/>
    <col min="520" max="520" width="16.5" style="81" bestFit="1" customWidth="1"/>
    <col min="521" max="521" width="13.25" style="81" bestFit="1" customWidth="1"/>
    <col min="522" max="522" width="17.125" style="81" bestFit="1" customWidth="1"/>
    <col min="523" max="523" width="91.875" style="81" bestFit="1" customWidth="1"/>
    <col min="524" max="524" width="157.375" style="81" bestFit="1" customWidth="1"/>
    <col min="525" max="765" width="9" style="81" bestFit="1"/>
    <col min="766" max="766" width="8.875" style="81" bestFit="1" customWidth="1"/>
    <col min="767" max="767" width="72.75" style="81" bestFit="1" customWidth="1"/>
    <col min="768" max="768" width="10.75" style="81" bestFit="1" customWidth="1"/>
    <col min="769" max="769" width="8.625" style="81" bestFit="1" customWidth="1"/>
    <col min="770" max="770" width="9" style="81" bestFit="1" customWidth="1"/>
    <col min="771" max="771" width="13.375" style="81" bestFit="1" customWidth="1"/>
    <col min="772" max="772" width="17.125" style="81" bestFit="1" customWidth="1"/>
    <col min="773" max="773" width="13.25" style="81" bestFit="1" customWidth="1"/>
    <col min="774" max="774" width="17.375" style="81" bestFit="1" customWidth="1"/>
    <col min="775" max="775" width="13.125" style="81" bestFit="1" customWidth="1"/>
    <col min="776" max="776" width="16.5" style="81" bestFit="1" customWidth="1"/>
    <col min="777" max="777" width="13.25" style="81" bestFit="1" customWidth="1"/>
    <col min="778" max="778" width="17.125" style="81" bestFit="1" customWidth="1"/>
    <col min="779" max="779" width="91.875" style="81" bestFit="1" customWidth="1"/>
    <col min="780" max="780" width="157.375" style="81" bestFit="1" customWidth="1"/>
    <col min="781" max="1021" width="9" style="81" bestFit="1"/>
    <col min="1022" max="1022" width="8.875" style="81" bestFit="1" customWidth="1"/>
    <col min="1023" max="1023" width="72.75" style="81" bestFit="1" customWidth="1"/>
    <col min="1024" max="1024" width="10.75" style="81" bestFit="1" customWidth="1"/>
    <col min="1025" max="1025" width="8.625" style="81" bestFit="1" customWidth="1"/>
    <col min="1026" max="1026" width="9" style="81" bestFit="1" customWidth="1"/>
    <col min="1027" max="1027" width="13.375" style="81" bestFit="1" customWidth="1"/>
    <col min="1028" max="1028" width="17.125" style="81" bestFit="1" customWidth="1"/>
    <col min="1029" max="1029" width="13.25" style="81" bestFit="1" customWidth="1"/>
    <col min="1030" max="1030" width="17.375" style="81" bestFit="1" customWidth="1"/>
    <col min="1031" max="1031" width="13.125" style="81" bestFit="1" customWidth="1"/>
    <col min="1032" max="1032" width="16.5" style="81" bestFit="1" customWidth="1"/>
    <col min="1033" max="1033" width="13.25" style="81" bestFit="1" customWidth="1"/>
    <col min="1034" max="1034" width="17.125" style="81" bestFit="1" customWidth="1"/>
    <col min="1035" max="1035" width="91.875" style="81" bestFit="1" customWidth="1"/>
    <col min="1036" max="1036" width="157.375" style="81" bestFit="1" customWidth="1"/>
    <col min="1037" max="1277" width="9" style="81" bestFit="1"/>
    <col min="1278" max="1278" width="8.875" style="81" bestFit="1" customWidth="1"/>
    <col min="1279" max="1279" width="72.75" style="81" bestFit="1" customWidth="1"/>
    <col min="1280" max="1280" width="10.75" style="81" bestFit="1" customWidth="1"/>
    <col min="1281" max="1281" width="8.625" style="81" bestFit="1" customWidth="1"/>
    <col min="1282" max="1282" width="9" style="81" bestFit="1" customWidth="1"/>
    <col min="1283" max="1283" width="13.375" style="81" bestFit="1" customWidth="1"/>
    <col min="1284" max="1284" width="17.125" style="81" bestFit="1" customWidth="1"/>
    <col min="1285" max="1285" width="13.25" style="81" bestFit="1" customWidth="1"/>
    <col min="1286" max="1286" width="17.375" style="81" bestFit="1" customWidth="1"/>
    <col min="1287" max="1287" width="13.125" style="81" bestFit="1" customWidth="1"/>
    <col min="1288" max="1288" width="16.5" style="81" bestFit="1" customWidth="1"/>
    <col min="1289" max="1289" width="13.25" style="81" bestFit="1" customWidth="1"/>
    <col min="1290" max="1290" width="17.125" style="81" bestFit="1" customWidth="1"/>
    <col min="1291" max="1291" width="91.875" style="81" bestFit="1" customWidth="1"/>
    <col min="1292" max="1292" width="157.375" style="81" bestFit="1" customWidth="1"/>
    <col min="1293" max="1533" width="9" style="81" bestFit="1"/>
    <col min="1534" max="1534" width="8.875" style="81" bestFit="1" customWidth="1"/>
    <col min="1535" max="1535" width="72.75" style="81" bestFit="1" customWidth="1"/>
    <col min="1536" max="1536" width="10.75" style="81" bestFit="1" customWidth="1"/>
    <col min="1537" max="1537" width="8.625" style="81" bestFit="1" customWidth="1"/>
    <col min="1538" max="1538" width="9" style="81" bestFit="1" customWidth="1"/>
    <col min="1539" max="1539" width="13.375" style="81" bestFit="1" customWidth="1"/>
    <col min="1540" max="1540" width="17.125" style="81" bestFit="1" customWidth="1"/>
    <col min="1541" max="1541" width="13.25" style="81" bestFit="1" customWidth="1"/>
    <col min="1542" max="1542" width="17.375" style="81" bestFit="1" customWidth="1"/>
    <col min="1543" max="1543" width="13.125" style="81" bestFit="1" customWidth="1"/>
    <col min="1544" max="1544" width="16.5" style="81" bestFit="1" customWidth="1"/>
    <col min="1545" max="1545" width="13.25" style="81" bestFit="1" customWidth="1"/>
    <col min="1546" max="1546" width="17.125" style="81" bestFit="1" customWidth="1"/>
    <col min="1547" max="1547" width="91.875" style="81" bestFit="1" customWidth="1"/>
    <col min="1548" max="1548" width="157.375" style="81" bestFit="1" customWidth="1"/>
    <col min="1549" max="1789" width="9" style="81" bestFit="1"/>
    <col min="1790" max="1790" width="8.875" style="81" bestFit="1" customWidth="1"/>
    <col min="1791" max="1791" width="72.75" style="81" bestFit="1" customWidth="1"/>
    <col min="1792" max="1792" width="10.75" style="81" bestFit="1" customWidth="1"/>
    <col min="1793" max="1793" width="8.625" style="81" bestFit="1" customWidth="1"/>
    <col min="1794" max="1794" width="9" style="81" bestFit="1" customWidth="1"/>
    <col min="1795" max="1795" width="13.375" style="81" bestFit="1" customWidth="1"/>
    <col min="1796" max="1796" width="17.125" style="81" bestFit="1" customWidth="1"/>
    <col min="1797" max="1797" width="13.25" style="81" bestFit="1" customWidth="1"/>
    <col min="1798" max="1798" width="17.375" style="81" bestFit="1" customWidth="1"/>
    <col min="1799" max="1799" width="13.125" style="81" bestFit="1" customWidth="1"/>
    <col min="1800" max="1800" width="16.5" style="81" bestFit="1" customWidth="1"/>
    <col min="1801" max="1801" width="13.25" style="81" bestFit="1" customWidth="1"/>
    <col min="1802" max="1802" width="17.125" style="81" bestFit="1" customWidth="1"/>
    <col min="1803" max="1803" width="91.875" style="81" bestFit="1" customWidth="1"/>
    <col min="1804" max="1804" width="157.375" style="81" bestFit="1" customWidth="1"/>
    <col min="1805" max="2045" width="9" style="81" bestFit="1"/>
    <col min="2046" max="2046" width="8.875" style="81" bestFit="1" customWidth="1"/>
    <col min="2047" max="2047" width="72.75" style="81" bestFit="1" customWidth="1"/>
    <col min="2048" max="2048" width="10.75" style="81" bestFit="1" customWidth="1"/>
    <col min="2049" max="2049" width="8.625" style="81" bestFit="1" customWidth="1"/>
    <col min="2050" max="2050" width="9" style="81" bestFit="1" customWidth="1"/>
    <col min="2051" max="2051" width="13.375" style="81" bestFit="1" customWidth="1"/>
    <col min="2052" max="2052" width="17.125" style="81" bestFit="1" customWidth="1"/>
    <col min="2053" max="2053" width="13.25" style="81" bestFit="1" customWidth="1"/>
    <col min="2054" max="2054" width="17.375" style="81" bestFit="1" customWidth="1"/>
    <col min="2055" max="2055" width="13.125" style="81" bestFit="1" customWidth="1"/>
    <col min="2056" max="2056" width="16.5" style="81" bestFit="1" customWidth="1"/>
    <col min="2057" max="2057" width="13.25" style="81" bestFit="1" customWidth="1"/>
    <col min="2058" max="2058" width="17.125" style="81" bestFit="1" customWidth="1"/>
    <col min="2059" max="2059" width="91.875" style="81" bestFit="1" customWidth="1"/>
    <col min="2060" max="2060" width="157.375" style="81" bestFit="1" customWidth="1"/>
    <col min="2061" max="2301" width="9" style="81" bestFit="1"/>
    <col min="2302" max="2302" width="8.875" style="81" bestFit="1" customWidth="1"/>
    <col min="2303" max="2303" width="72.75" style="81" bestFit="1" customWidth="1"/>
    <col min="2304" max="2304" width="10.75" style="81" bestFit="1" customWidth="1"/>
    <col min="2305" max="2305" width="8.625" style="81" bestFit="1" customWidth="1"/>
    <col min="2306" max="2306" width="9" style="81" bestFit="1" customWidth="1"/>
    <col min="2307" max="2307" width="13.375" style="81" bestFit="1" customWidth="1"/>
    <col min="2308" max="2308" width="17.125" style="81" bestFit="1" customWidth="1"/>
    <col min="2309" max="2309" width="13.25" style="81" bestFit="1" customWidth="1"/>
    <col min="2310" max="2310" width="17.375" style="81" bestFit="1" customWidth="1"/>
    <col min="2311" max="2311" width="13.125" style="81" bestFit="1" customWidth="1"/>
    <col min="2312" max="2312" width="16.5" style="81" bestFit="1" customWidth="1"/>
    <col min="2313" max="2313" width="13.25" style="81" bestFit="1" customWidth="1"/>
    <col min="2314" max="2314" width="17.125" style="81" bestFit="1" customWidth="1"/>
    <col min="2315" max="2315" width="91.875" style="81" bestFit="1" customWidth="1"/>
    <col min="2316" max="2316" width="157.375" style="81" bestFit="1" customWidth="1"/>
    <col min="2317" max="2557" width="9" style="81" bestFit="1"/>
    <col min="2558" max="2558" width="8.875" style="81" bestFit="1" customWidth="1"/>
    <col min="2559" max="2559" width="72.75" style="81" bestFit="1" customWidth="1"/>
    <col min="2560" max="2560" width="10.75" style="81" bestFit="1" customWidth="1"/>
    <col min="2561" max="2561" width="8.625" style="81" bestFit="1" customWidth="1"/>
    <col min="2562" max="2562" width="9" style="81" bestFit="1" customWidth="1"/>
    <col min="2563" max="2563" width="13.375" style="81" bestFit="1" customWidth="1"/>
    <col min="2564" max="2564" width="17.125" style="81" bestFit="1" customWidth="1"/>
    <col min="2565" max="2565" width="13.25" style="81" bestFit="1" customWidth="1"/>
    <col min="2566" max="2566" width="17.375" style="81" bestFit="1" customWidth="1"/>
    <col min="2567" max="2567" width="13.125" style="81" bestFit="1" customWidth="1"/>
    <col min="2568" max="2568" width="16.5" style="81" bestFit="1" customWidth="1"/>
    <col min="2569" max="2569" width="13.25" style="81" bestFit="1" customWidth="1"/>
    <col min="2570" max="2570" width="17.125" style="81" bestFit="1" customWidth="1"/>
    <col min="2571" max="2571" width="91.875" style="81" bestFit="1" customWidth="1"/>
    <col min="2572" max="2572" width="157.375" style="81" bestFit="1" customWidth="1"/>
    <col min="2573" max="2813" width="9" style="81" bestFit="1"/>
    <col min="2814" max="2814" width="8.875" style="81" bestFit="1" customWidth="1"/>
    <col min="2815" max="2815" width="72.75" style="81" bestFit="1" customWidth="1"/>
    <col min="2816" max="2816" width="10.75" style="81" bestFit="1" customWidth="1"/>
    <col min="2817" max="2817" width="8.625" style="81" bestFit="1" customWidth="1"/>
    <col min="2818" max="2818" width="9" style="81" bestFit="1" customWidth="1"/>
    <col min="2819" max="2819" width="13.375" style="81" bestFit="1" customWidth="1"/>
    <col min="2820" max="2820" width="17.125" style="81" bestFit="1" customWidth="1"/>
    <col min="2821" max="2821" width="13.25" style="81" bestFit="1" customWidth="1"/>
    <col min="2822" max="2822" width="17.375" style="81" bestFit="1" customWidth="1"/>
    <col min="2823" max="2823" width="13.125" style="81" bestFit="1" customWidth="1"/>
    <col min="2824" max="2824" width="16.5" style="81" bestFit="1" customWidth="1"/>
    <col min="2825" max="2825" width="13.25" style="81" bestFit="1" customWidth="1"/>
    <col min="2826" max="2826" width="17.125" style="81" bestFit="1" customWidth="1"/>
    <col min="2827" max="2827" width="91.875" style="81" bestFit="1" customWidth="1"/>
    <col min="2828" max="2828" width="157.375" style="81" bestFit="1" customWidth="1"/>
    <col min="2829" max="3069" width="9" style="81" bestFit="1"/>
    <col min="3070" max="3070" width="8.875" style="81" bestFit="1" customWidth="1"/>
    <col min="3071" max="3071" width="72.75" style="81" bestFit="1" customWidth="1"/>
    <col min="3072" max="3072" width="10.75" style="81" bestFit="1" customWidth="1"/>
    <col min="3073" max="3073" width="8.625" style="81" bestFit="1" customWidth="1"/>
    <col min="3074" max="3074" width="9" style="81" bestFit="1" customWidth="1"/>
    <col min="3075" max="3075" width="13.375" style="81" bestFit="1" customWidth="1"/>
    <col min="3076" max="3076" width="17.125" style="81" bestFit="1" customWidth="1"/>
    <col min="3077" max="3077" width="13.25" style="81" bestFit="1" customWidth="1"/>
    <col min="3078" max="3078" width="17.375" style="81" bestFit="1" customWidth="1"/>
    <col min="3079" max="3079" width="13.125" style="81" bestFit="1" customWidth="1"/>
    <col min="3080" max="3080" width="16.5" style="81" bestFit="1" customWidth="1"/>
    <col min="3081" max="3081" width="13.25" style="81" bestFit="1" customWidth="1"/>
    <col min="3082" max="3082" width="17.125" style="81" bestFit="1" customWidth="1"/>
    <col min="3083" max="3083" width="91.875" style="81" bestFit="1" customWidth="1"/>
    <col min="3084" max="3084" width="157.375" style="81" bestFit="1" customWidth="1"/>
    <col min="3085" max="3325" width="9" style="81" bestFit="1"/>
    <col min="3326" max="3326" width="8.875" style="81" bestFit="1" customWidth="1"/>
    <col min="3327" max="3327" width="72.75" style="81" bestFit="1" customWidth="1"/>
    <col min="3328" max="3328" width="10.75" style="81" bestFit="1" customWidth="1"/>
    <col min="3329" max="3329" width="8.625" style="81" bestFit="1" customWidth="1"/>
    <col min="3330" max="3330" width="9" style="81" bestFit="1" customWidth="1"/>
    <col min="3331" max="3331" width="13.375" style="81" bestFit="1" customWidth="1"/>
    <col min="3332" max="3332" width="17.125" style="81" bestFit="1" customWidth="1"/>
    <col min="3333" max="3333" width="13.25" style="81" bestFit="1" customWidth="1"/>
    <col min="3334" max="3334" width="17.375" style="81" bestFit="1" customWidth="1"/>
    <col min="3335" max="3335" width="13.125" style="81" bestFit="1" customWidth="1"/>
    <col min="3336" max="3336" width="16.5" style="81" bestFit="1" customWidth="1"/>
    <col min="3337" max="3337" width="13.25" style="81" bestFit="1" customWidth="1"/>
    <col min="3338" max="3338" width="17.125" style="81" bestFit="1" customWidth="1"/>
    <col min="3339" max="3339" width="91.875" style="81" bestFit="1" customWidth="1"/>
    <col min="3340" max="3340" width="157.375" style="81" bestFit="1" customWidth="1"/>
    <col min="3341" max="3581" width="9" style="81" bestFit="1"/>
    <col min="3582" max="3582" width="8.875" style="81" bestFit="1" customWidth="1"/>
    <col min="3583" max="3583" width="72.75" style="81" bestFit="1" customWidth="1"/>
    <col min="3584" max="3584" width="10.75" style="81" bestFit="1" customWidth="1"/>
    <col min="3585" max="3585" width="8.625" style="81" bestFit="1" customWidth="1"/>
    <col min="3586" max="3586" width="9" style="81" bestFit="1" customWidth="1"/>
    <col min="3587" max="3587" width="13.375" style="81" bestFit="1" customWidth="1"/>
    <col min="3588" max="3588" width="17.125" style="81" bestFit="1" customWidth="1"/>
    <col min="3589" max="3589" width="13.25" style="81" bestFit="1" customWidth="1"/>
    <col min="3590" max="3590" width="17.375" style="81" bestFit="1" customWidth="1"/>
    <col min="3591" max="3591" width="13.125" style="81" bestFit="1" customWidth="1"/>
    <col min="3592" max="3592" width="16.5" style="81" bestFit="1" customWidth="1"/>
    <col min="3593" max="3593" width="13.25" style="81" bestFit="1" customWidth="1"/>
    <col min="3594" max="3594" width="17.125" style="81" bestFit="1" customWidth="1"/>
    <col min="3595" max="3595" width="91.875" style="81" bestFit="1" customWidth="1"/>
    <col min="3596" max="3596" width="157.375" style="81" bestFit="1" customWidth="1"/>
    <col min="3597" max="3837" width="9" style="81" bestFit="1"/>
    <col min="3838" max="3838" width="8.875" style="81" bestFit="1" customWidth="1"/>
    <col min="3839" max="3839" width="72.75" style="81" bestFit="1" customWidth="1"/>
    <col min="3840" max="3840" width="10.75" style="81" bestFit="1" customWidth="1"/>
    <col min="3841" max="3841" width="8.625" style="81" bestFit="1" customWidth="1"/>
    <col min="3842" max="3842" width="9" style="81" bestFit="1" customWidth="1"/>
    <col min="3843" max="3843" width="13.375" style="81" bestFit="1" customWidth="1"/>
    <col min="3844" max="3844" width="17.125" style="81" bestFit="1" customWidth="1"/>
    <col min="3845" max="3845" width="13.25" style="81" bestFit="1" customWidth="1"/>
    <col min="3846" max="3846" width="17.375" style="81" bestFit="1" customWidth="1"/>
    <col min="3847" max="3847" width="13.125" style="81" bestFit="1" customWidth="1"/>
    <col min="3848" max="3848" width="16.5" style="81" bestFit="1" customWidth="1"/>
    <col min="3849" max="3849" width="13.25" style="81" bestFit="1" customWidth="1"/>
    <col min="3850" max="3850" width="17.125" style="81" bestFit="1" customWidth="1"/>
    <col min="3851" max="3851" width="91.875" style="81" bestFit="1" customWidth="1"/>
    <col min="3852" max="3852" width="157.375" style="81" bestFit="1" customWidth="1"/>
    <col min="3853" max="4093" width="9" style="81" bestFit="1"/>
    <col min="4094" max="4094" width="8.875" style="81" bestFit="1" customWidth="1"/>
    <col min="4095" max="4095" width="72.75" style="81" bestFit="1" customWidth="1"/>
    <col min="4096" max="4096" width="10.75" style="81" bestFit="1" customWidth="1"/>
    <col min="4097" max="4097" width="8.625" style="81" bestFit="1" customWidth="1"/>
    <col min="4098" max="4098" width="9" style="81" bestFit="1" customWidth="1"/>
    <col min="4099" max="4099" width="13.375" style="81" bestFit="1" customWidth="1"/>
    <col min="4100" max="4100" width="17.125" style="81" bestFit="1" customWidth="1"/>
    <col min="4101" max="4101" width="13.25" style="81" bestFit="1" customWidth="1"/>
    <col min="4102" max="4102" width="17.375" style="81" bestFit="1" customWidth="1"/>
    <col min="4103" max="4103" width="13.125" style="81" bestFit="1" customWidth="1"/>
    <col min="4104" max="4104" width="16.5" style="81" bestFit="1" customWidth="1"/>
    <col min="4105" max="4105" width="13.25" style="81" bestFit="1" customWidth="1"/>
    <col min="4106" max="4106" width="17.125" style="81" bestFit="1" customWidth="1"/>
    <col min="4107" max="4107" width="91.875" style="81" bestFit="1" customWidth="1"/>
    <col min="4108" max="4108" width="157.375" style="81" bestFit="1" customWidth="1"/>
    <col min="4109" max="4349" width="9" style="81" bestFit="1"/>
    <col min="4350" max="4350" width="8.875" style="81" bestFit="1" customWidth="1"/>
    <col min="4351" max="4351" width="72.75" style="81" bestFit="1" customWidth="1"/>
    <col min="4352" max="4352" width="10.75" style="81" bestFit="1" customWidth="1"/>
    <col min="4353" max="4353" width="8.625" style="81" bestFit="1" customWidth="1"/>
    <col min="4354" max="4354" width="9" style="81" bestFit="1" customWidth="1"/>
    <col min="4355" max="4355" width="13.375" style="81" bestFit="1" customWidth="1"/>
    <col min="4356" max="4356" width="17.125" style="81" bestFit="1" customWidth="1"/>
    <col min="4357" max="4357" width="13.25" style="81" bestFit="1" customWidth="1"/>
    <col min="4358" max="4358" width="17.375" style="81" bestFit="1" customWidth="1"/>
    <col min="4359" max="4359" width="13.125" style="81" bestFit="1" customWidth="1"/>
    <col min="4360" max="4360" width="16.5" style="81" bestFit="1" customWidth="1"/>
    <col min="4361" max="4361" width="13.25" style="81" bestFit="1" customWidth="1"/>
    <col min="4362" max="4362" width="17.125" style="81" bestFit="1" customWidth="1"/>
    <col min="4363" max="4363" width="91.875" style="81" bestFit="1" customWidth="1"/>
    <col min="4364" max="4364" width="157.375" style="81" bestFit="1" customWidth="1"/>
    <col min="4365" max="4605" width="9" style="81" bestFit="1"/>
    <col min="4606" max="4606" width="8.875" style="81" bestFit="1" customWidth="1"/>
    <col min="4607" max="4607" width="72.75" style="81" bestFit="1" customWidth="1"/>
    <col min="4608" max="4608" width="10.75" style="81" bestFit="1" customWidth="1"/>
    <col min="4609" max="4609" width="8.625" style="81" bestFit="1" customWidth="1"/>
    <col min="4610" max="4610" width="9" style="81" bestFit="1" customWidth="1"/>
    <col min="4611" max="4611" width="13.375" style="81" bestFit="1" customWidth="1"/>
    <col min="4612" max="4612" width="17.125" style="81" bestFit="1" customWidth="1"/>
    <col min="4613" max="4613" width="13.25" style="81" bestFit="1" customWidth="1"/>
    <col min="4614" max="4614" width="17.375" style="81" bestFit="1" customWidth="1"/>
    <col min="4615" max="4615" width="13.125" style="81" bestFit="1" customWidth="1"/>
    <col min="4616" max="4616" width="16.5" style="81" bestFit="1" customWidth="1"/>
    <col min="4617" max="4617" width="13.25" style="81" bestFit="1" customWidth="1"/>
    <col min="4618" max="4618" width="17.125" style="81" bestFit="1" customWidth="1"/>
    <col min="4619" max="4619" width="91.875" style="81" bestFit="1" customWidth="1"/>
    <col min="4620" max="4620" width="157.375" style="81" bestFit="1" customWidth="1"/>
    <col min="4621" max="4861" width="9" style="81" bestFit="1"/>
    <col min="4862" max="4862" width="8.875" style="81" bestFit="1" customWidth="1"/>
    <col min="4863" max="4863" width="72.75" style="81" bestFit="1" customWidth="1"/>
    <col min="4864" max="4864" width="10.75" style="81" bestFit="1" customWidth="1"/>
    <col min="4865" max="4865" width="8.625" style="81" bestFit="1" customWidth="1"/>
    <col min="4866" max="4866" width="9" style="81" bestFit="1" customWidth="1"/>
    <col min="4867" max="4867" width="13.375" style="81" bestFit="1" customWidth="1"/>
    <col min="4868" max="4868" width="17.125" style="81" bestFit="1" customWidth="1"/>
    <col min="4869" max="4869" width="13.25" style="81" bestFit="1" customWidth="1"/>
    <col min="4870" max="4870" width="17.375" style="81" bestFit="1" customWidth="1"/>
    <col min="4871" max="4871" width="13.125" style="81" bestFit="1" customWidth="1"/>
    <col min="4872" max="4872" width="16.5" style="81" bestFit="1" customWidth="1"/>
    <col min="4873" max="4873" width="13.25" style="81" bestFit="1" customWidth="1"/>
    <col min="4874" max="4874" width="17.125" style="81" bestFit="1" customWidth="1"/>
    <col min="4875" max="4875" width="91.875" style="81" bestFit="1" customWidth="1"/>
    <col min="4876" max="4876" width="157.375" style="81" bestFit="1" customWidth="1"/>
    <col min="4877" max="5117" width="9" style="81" bestFit="1"/>
    <col min="5118" max="5118" width="8.875" style="81" bestFit="1" customWidth="1"/>
    <col min="5119" max="5119" width="72.75" style="81" bestFit="1" customWidth="1"/>
    <col min="5120" max="5120" width="10.75" style="81" bestFit="1" customWidth="1"/>
    <col min="5121" max="5121" width="8.625" style="81" bestFit="1" customWidth="1"/>
    <col min="5122" max="5122" width="9" style="81" bestFit="1" customWidth="1"/>
    <col min="5123" max="5123" width="13.375" style="81" bestFit="1" customWidth="1"/>
    <col min="5124" max="5124" width="17.125" style="81" bestFit="1" customWidth="1"/>
    <col min="5125" max="5125" width="13.25" style="81" bestFit="1" customWidth="1"/>
    <col min="5126" max="5126" width="17.375" style="81" bestFit="1" customWidth="1"/>
    <col min="5127" max="5127" width="13.125" style="81" bestFit="1" customWidth="1"/>
    <col min="5128" max="5128" width="16.5" style="81" bestFit="1" customWidth="1"/>
    <col min="5129" max="5129" width="13.25" style="81" bestFit="1" customWidth="1"/>
    <col min="5130" max="5130" width="17.125" style="81" bestFit="1" customWidth="1"/>
    <col min="5131" max="5131" width="91.875" style="81" bestFit="1" customWidth="1"/>
    <col min="5132" max="5132" width="157.375" style="81" bestFit="1" customWidth="1"/>
    <col min="5133" max="5373" width="9" style="81" bestFit="1"/>
    <col min="5374" max="5374" width="8.875" style="81" bestFit="1" customWidth="1"/>
    <col min="5375" max="5375" width="72.75" style="81" bestFit="1" customWidth="1"/>
    <col min="5376" max="5376" width="10.75" style="81" bestFit="1" customWidth="1"/>
    <col min="5377" max="5377" width="8.625" style="81" bestFit="1" customWidth="1"/>
    <col min="5378" max="5378" width="9" style="81" bestFit="1" customWidth="1"/>
    <col min="5379" max="5379" width="13.375" style="81" bestFit="1" customWidth="1"/>
    <col min="5380" max="5380" width="17.125" style="81" bestFit="1" customWidth="1"/>
    <col min="5381" max="5381" width="13.25" style="81" bestFit="1" customWidth="1"/>
    <col min="5382" max="5382" width="17.375" style="81" bestFit="1" customWidth="1"/>
    <col min="5383" max="5383" width="13.125" style="81" bestFit="1" customWidth="1"/>
    <col min="5384" max="5384" width="16.5" style="81" bestFit="1" customWidth="1"/>
    <col min="5385" max="5385" width="13.25" style="81" bestFit="1" customWidth="1"/>
    <col min="5386" max="5386" width="17.125" style="81" bestFit="1" customWidth="1"/>
    <col min="5387" max="5387" width="91.875" style="81" bestFit="1" customWidth="1"/>
    <col min="5388" max="5388" width="157.375" style="81" bestFit="1" customWidth="1"/>
    <col min="5389" max="5629" width="9" style="81" bestFit="1"/>
    <col min="5630" max="5630" width="8.875" style="81" bestFit="1" customWidth="1"/>
    <col min="5631" max="5631" width="72.75" style="81" bestFit="1" customWidth="1"/>
    <col min="5632" max="5632" width="10.75" style="81" bestFit="1" customWidth="1"/>
    <col min="5633" max="5633" width="8.625" style="81" bestFit="1" customWidth="1"/>
    <col min="5634" max="5634" width="9" style="81" bestFit="1" customWidth="1"/>
    <col min="5635" max="5635" width="13.375" style="81" bestFit="1" customWidth="1"/>
    <col min="5636" max="5636" width="17.125" style="81" bestFit="1" customWidth="1"/>
    <col min="5637" max="5637" width="13.25" style="81" bestFit="1" customWidth="1"/>
    <col min="5638" max="5638" width="17.375" style="81" bestFit="1" customWidth="1"/>
    <col min="5639" max="5639" width="13.125" style="81" bestFit="1" customWidth="1"/>
    <col min="5640" max="5640" width="16.5" style="81" bestFit="1" customWidth="1"/>
    <col min="5641" max="5641" width="13.25" style="81" bestFit="1" customWidth="1"/>
    <col min="5642" max="5642" width="17.125" style="81" bestFit="1" customWidth="1"/>
    <col min="5643" max="5643" width="91.875" style="81" bestFit="1" customWidth="1"/>
    <col min="5644" max="5644" width="157.375" style="81" bestFit="1" customWidth="1"/>
    <col min="5645" max="5885" width="9" style="81" bestFit="1"/>
    <col min="5886" max="5886" width="8.875" style="81" bestFit="1" customWidth="1"/>
    <col min="5887" max="5887" width="72.75" style="81" bestFit="1" customWidth="1"/>
    <col min="5888" max="5888" width="10.75" style="81" bestFit="1" customWidth="1"/>
    <col min="5889" max="5889" width="8.625" style="81" bestFit="1" customWidth="1"/>
    <col min="5890" max="5890" width="9" style="81" bestFit="1" customWidth="1"/>
    <col min="5891" max="5891" width="13.375" style="81" bestFit="1" customWidth="1"/>
    <col min="5892" max="5892" width="17.125" style="81" bestFit="1" customWidth="1"/>
    <col min="5893" max="5893" width="13.25" style="81" bestFit="1" customWidth="1"/>
    <col min="5894" max="5894" width="17.375" style="81" bestFit="1" customWidth="1"/>
    <col min="5895" max="5895" width="13.125" style="81" bestFit="1" customWidth="1"/>
    <col min="5896" max="5896" width="16.5" style="81" bestFit="1" customWidth="1"/>
    <col min="5897" max="5897" width="13.25" style="81" bestFit="1" customWidth="1"/>
    <col min="5898" max="5898" width="17.125" style="81" bestFit="1" customWidth="1"/>
    <col min="5899" max="5899" width="91.875" style="81" bestFit="1" customWidth="1"/>
    <col min="5900" max="5900" width="157.375" style="81" bestFit="1" customWidth="1"/>
    <col min="5901" max="6141" width="9" style="81" bestFit="1"/>
    <col min="6142" max="6142" width="8.875" style="81" bestFit="1" customWidth="1"/>
    <col min="6143" max="6143" width="72.75" style="81" bestFit="1" customWidth="1"/>
    <col min="6144" max="6144" width="10.75" style="81" bestFit="1" customWidth="1"/>
    <col min="6145" max="6145" width="8.625" style="81" bestFit="1" customWidth="1"/>
    <col min="6146" max="6146" width="9" style="81" bestFit="1" customWidth="1"/>
    <col min="6147" max="6147" width="13.375" style="81" bestFit="1" customWidth="1"/>
    <col min="6148" max="6148" width="17.125" style="81" bestFit="1" customWidth="1"/>
    <col min="6149" max="6149" width="13.25" style="81" bestFit="1" customWidth="1"/>
    <col min="6150" max="6150" width="17.375" style="81" bestFit="1" customWidth="1"/>
    <col min="6151" max="6151" width="13.125" style="81" bestFit="1" customWidth="1"/>
    <col min="6152" max="6152" width="16.5" style="81" bestFit="1" customWidth="1"/>
    <col min="6153" max="6153" width="13.25" style="81" bestFit="1" customWidth="1"/>
    <col min="6154" max="6154" width="17.125" style="81" bestFit="1" customWidth="1"/>
    <col min="6155" max="6155" width="91.875" style="81" bestFit="1" customWidth="1"/>
    <col min="6156" max="6156" width="157.375" style="81" bestFit="1" customWidth="1"/>
    <col min="6157" max="6397" width="9" style="81" bestFit="1"/>
    <col min="6398" max="6398" width="8.875" style="81" bestFit="1" customWidth="1"/>
    <col min="6399" max="6399" width="72.75" style="81" bestFit="1" customWidth="1"/>
    <col min="6400" max="6400" width="10.75" style="81" bestFit="1" customWidth="1"/>
    <col min="6401" max="6401" width="8.625" style="81" bestFit="1" customWidth="1"/>
    <col min="6402" max="6402" width="9" style="81" bestFit="1" customWidth="1"/>
    <col min="6403" max="6403" width="13.375" style="81" bestFit="1" customWidth="1"/>
    <col min="6404" max="6404" width="17.125" style="81" bestFit="1" customWidth="1"/>
    <col min="6405" max="6405" width="13.25" style="81" bestFit="1" customWidth="1"/>
    <col min="6406" max="6406" width="17.375" style="81" bestFit="1" customWidth="1"/>
    <col min="6407" max="6407" width="13.125" style="81" bestFit="1" customWidth="1"/>
    <col min="6408" max="6408" width="16.5" style="81" bestFit="1" customWidth="1"/>
    <col min="6409" max="6409" width="13.25" style="81" bestFit="1" customWidth="1"/>
    <col min="6410" max="6410" width="17.125" style="81" bestFit="1" customWidth="1"/>
    <col min="6411" max="6411" width="91.875" style="81" bestFit="1" customWidth="1"/>
    <col min="6412" max="6412" width="157.375" style="81" bestFit="1" customWidth="1"/>
    <col min="6413" max="6653" width="9" style="81" bestFit="1"/>
    <col min="6654" max="6654" width="8.875" style="81" bestFit="1" customWidth="1"/>
    <col min="6655" max="6655" width="72.75" style="81" bestFit="1" customWidth="1"/>
    <col min="6656" max="6656" width="10.75" style="81" bestFit="1" customWidth="1"/>
    <col min="6657" max="6657" width="8.625" style="81" bestFit="1" customWidth="1"/>
    <col min="6658" max="6658" width="9" style="81" bestFit="1" customWidth="1"/>
    <col min="6659" max="6659" width="13.375" style="81" bestFit="1" customWidth="1"/>
    <col min="6660" max="6660" width="17.125" style="81" bestFit="1" customWidth="1"/>
    <col min="6661" max="6661" width="13.25" style="81" bestFit="1" customWidth="1"/>
    <col min="6662" max="6662" width="17.375" style="81" bestFit="1" customWidth="1"/>
    <col min="6663" max="6663" width="13.125" style="81" bestFit="1" customWidth="1"/>
    <col min="6664" max="6664" width="16.5" style="81" bestFit="1" customWidth="1"/>
    <col min="6665" max="6665" width="13.25" style="81" bestFit="1" customWidth="1"/>
    <col min="6666" max="6666" width="17.125" style="81" bestFit="1" customWidth="1"/>
    <col min="6667" max="6667" width="91.875" style="81" bestFit="1" customWidth="1"/>
    <col min="6668" max="6668" width="157.375" style="81" bestFit="1" customWidth="1"/>
    <col min="6669" max="6909" width="9" style="81" bestFit="1"/>
    <col min="6910" max="6910" width="8.875" style="81" bestFit="1" customWidth="1"/>
    <col min="6911" max="6911" width="72.75" style="81" bestFit="1" customWidth="1"/>
    <col min="6912" max="6912" width="10.75" style="81" bestFit="1" customWidth="1"/>
    <col min="6913" max="6913" width="8.625" style="81" bestFit="1" customWidth="1"/>
    <col min="6914" max="6914" width="9" style="81" bestFit="1" customWidth="1"/>
    <col min="6915" max="6915" width="13.375" style="81" bestFit="1" customWidth="1"/>
    <col min="6916" max="6916" width="17.125" style="81" bestFit="1" customWidth="1"/>
    <col min="6917" max="6917" width="13.25" style="81" bestFit="1" customWidth="1"/>
    <col min="6918" max="6918" width="17.375" style="81" bestFit="1" customWidth="1"/>
    <col min="6919" max="6919" width="13.125" style="81" bestFit="1" customWidth="1"/>
    <col min="6920" max="6920" width="16.5" style="81" bestFit="1" customWidth="1"/>
    <col min="6921" max="6921" width="13.25" style="81" bestFit="1" customWidth="1"/>
    <col min="6922" max="6922" width="17.125" style="81" bestFit="1" customWidth="1"/>
    <col min="6923" max="6923" width="91.875" style="81" bestFit="1" customWidth="1"/>
    <col min="6924" max="6924" width="157.375" style="81" bestFit="1" customWidth="1"/>
    <col min="6925" max="7165" width="9" style="81" bestFit="1"/>
    <col min="7166" max="7166" width="8.875" style="81" bestFit="1" customWidth="1"/>
    <col min="7167" max="7167" width="72.75" style="81" bestFit="1" customWidth="1"/>
    <col min="7168" max="7168" width="10.75" style="81" bestFit="1" customWidth="1"/>
    <col min="7169" max="7169" width="8.625" style="81" bestFit="1" customWidth="1"/>
    <col min="7170" max="7170" width="9" style="81" bestFit="1" customWidth="1"/>
    <col min="7171" max="7171" width="13.375" style="81" bestFit="1" customWidth="1"/>
    <col min="7172" max="7172" width="17.125" style="81" bestFit="1" customWidth="1"/>
    <col min="7173" max="7173" width="13.25" style="81" bestFit="1" customWidth="1"/>
    <col min="7174" max="7174" width="17.375" style="81" bestFit="1" customWidth="1"/>
    <col min="7175" max="7175" width="13.125" style="81" bestFit="1" customWidth="1"/>
    <col min="7176" max="7176" width="16.5" style="81" bestFit="1" customWidth="1"/>
    <col min="7177" max="7177" width="13.25" style="81" bestFit="1" customWidth="1"/>
    <col min="7178" max="7178" width="17.125" style="81" bestFit="1" customWidth="1"/>
    <col min="7179" max="7179" width="91.875" style="81" bestFit="1" customWidth="1"/>
    <col min="7180" max="7180" width="157.375" style="81" bestFit="1" customWidth="1"/>
    <col min="7181" max="7421" width="9" style="81" bestFit="1"/>
    <col min="7422" max="7422" width="8.875" style="81" bestFit="1" customWidth="1"/>
    <col min="7423" max="7423" width="72.75" style="81" bestFit="1" customWidth="1"/>
    <col min="7424" max="7424" width="10.75" style="81" bestFit="1" customWidth="1"/>
    <col min="7425" max="7425" width="8.625" style="81" bestFit="1" customWidth="1"/>
    <col min="7426" max="7426" width="9" style="81" bestFit="1" customWidth="1"/>
    <col min="7427" max="7427" width="13.375" style="81" bestFit="1" customWidth="1"/>
    <col min="7428" max="7428" width="17.125" style="81" bestFit="1" customWidth="1"/>
    <col min="7429" max="7429" width="13.25" style="81" bestFit="1" customWidth="1"/>
    <col min="7430" max="7430" width="17.375" style="81" bestFit="1" customWidth="1"/>
    <col min="7431" max="7431" width="13.125" style="81" bestFit="1" customWidth="1"/>
    <col min="7432" max="7432" width="16.5" style="81" bestFit="1" customWidth="1"/>
    <col min="7433" max="7433" width="13.25" style="81" bestFit="1" customWidth="1"/>
    <col min="7434" max="7434" width="17.125" style="81" bestFit="1" customWidth="1"/>
    <col min="7435" max="7435" width="91.875" style="81" bestFit="1" customWidth="1"/>
    <col min="7436" max="7436" width="157.375" style="81" bestFit="1" customWidth="1"/>
    <col min="7437" max="7677" width="9" style="81" bestFit="1"/>
    <col min="7678" max="7678" width="8.875" style="81" bestFit="1" customWidth="1"/>
    <col min="7679" max="7679" width="72.75" style="81" bestFit="1" customWidth="1"/>
    <col min="7680" max="7680" width="10.75" style="81" bestFit="1" customWidth="1"/>
    <col min="7681" max="7681" width="8.625" style="81" bestFit="1" customWidth="1"/>
    <col min="7682" max="7682" width="9" style="81" bestFit="1" customWidth="1"/>
    <col min="7683" max="7683" width="13.375" style="81" bestFit="1" customWidth="1"/>
    <col min="7684" max="7684" width="17.125" style="81" bestFit="1" customWidth="1"/>
    <col min="7685" max="7685" width="13.25" style="81" bestFit="1" customWidth="1"/>
    <col min="7686" max="7686" width="17.375" style="81" bestFit="1" customWidth="1"/>
    <col min="7687" max="7687" width="13.125" style="81" bestFit="1" customWidth="1"/>
    <col min="7688" max="7688" width="16.5" style="81" bestFit="1" customWidth="1"/>
    <col min="7689" max="7689" width="13.25" style="81" bestFit="1" customWidth="1"/>
    <col min="7690" max="7690" width="17.125" style="81" bestFit="1" customWidth="1"/>
    <col min="7691" max="7691" width="91.875" style="81" bestFit="1" customWidth="1"/>
    <col min="7692" max="7692" width="157.375" style="81" bestFit="1" customWidth="1"/>
    <col min="7693" max="7933" width="9" style="81" bestFit="1"/>
    <col min="7934" max="7934" width="8.875" style="81" bestFit="1" customWidth="1"/>
    <col min="7935" max="7935" width="72.75" style="81" bestFit="1" customWidth="1"/>
    <col min="7936" max="7936" width="10.75" style="81" bestFit="1" customWidth="1"/>
    <col min="7937" max="7937" width="8.625" style="81" bestFit="1" customWidth="1"/>
    <col min="7938" max="7938" width="9" style="81" bestFit="1" customWidth="1"/>
    <col min="7939" max="7939" width="13.375" style="81" bestFit="1" customWidth="1"/>
    <col min="7940" max="7940" width="17.125" style="81" bestFit="1" customWidth="1"/>
    <col min="7941" max="7941" width="13.25" style="81" bestFit="1" customWidth="1"/>
    <col min="7942" max="7942" width="17.375" style="81" bestFit="1" customWidth="1"/>
    <col min="7943" max="7943" width="13.125" style="81" bestFit="1" customWidth="1"/>
    <col min="7944" max="7944" width="16.5" style="81" bestFit="1" customWidth="1"/>
    <col min="7945" max="7945" width="13.25" style="81" bestFit="1" customWidth="1"/>
    <col min="7946" max="7946" width="17.125" style="81" bestFit="1" customWidth="1"/>
    <col min="7947" max="7947" width="91.875" style="81" bestFit="1" customWidth="1"/>
    <col min="7948" max="7948" width="157.375" style="81" bestFit="1" customWidth="1"/>
    <col min="7949" max="8189" width="9" style="81" bestFit="1"/>
    <col min="8190" max="8190" width="8.875" style="81" bestFit="1" customWidth="1"/>
    <col min="8191" max="8191" width="72.75" style="81" bestFit="1" customWidth="1"/>
    <col min="8192" max="8192" width="10.75" style="81" bestFit="1" customWidth="1"/>
    <col min="8193" max="8193" width="8.625" style="81" bestFit="1" customWidth="1"/>
    <col min="8194" max="8194" width="9" style="81" bestFit="1" customWidth="1"/>
    <col min="8195" max="8195" width="13.375" style="81" bestFit="1" customWidth="1"/>
    <col min="8196" max="8196" width="17.125" style="81" bestFit="1" customWidth="1"/>
    <col min="8197" max="8197" width="13.25" style="81" bestFit="1" customWidth="1"/>
    <col min="8198" max="8198" width="17.375" style="81" bestFit="1" customWidth="1"/>
    <col min="8199" max="8199" width="13.125" style="81" bestFit="1" customWidth="1"/>
    <col min="8200" max="8200" width="16.5" style="81" bestFit="1" customWidth="1"/>
    <col min="8201" max="8201" width="13.25" style="81" bestFit="1" customWidth="1"/>
    <col min="8202" max="8202" width="17.125" style="81" bestFit="1" customWidth="1"/>
    <col min="8203" max="8203" width="91.875" style="81" bestFit="1" customWidth="1"/>
    <col min="8204" max="8204" width="157.375" style="81" bestFit="1" customWidth="1"/>
    <col min="8205" max="8445" width="9" style="81" bestFit="1"/>
    <col min="8446" max="8446" width="8.875" style="81" bestFit="1" customWidth="1"/>
    <col min="8447" max="8447" width="72.75" style="81" bestFit="1" customWidth="1"/>
    <col min="8448" max="8448" width="10.75" style="81" bestFit="1" customWidth="1"/>
    <col min="8449" max="8449" width="8.625" style="81" bestFit="1" customWidth="1"/>
    <col min="8450" max="8450" width="9" style="81" bestFit="1" customWidth="1"/>
    <col min="8451" max="8451" width="13.375" style="81" bestFit="1" customWidth="1"/>
    <col min="8452" max="8452" width="17.125" style="81" bestFit="1" customWidth="1"/>
    <col min="8453" max="8453" width="13.25" style="81" bestFit="1" customWidth="1"/>
    <col min="8454" max="8454" width="17.375" style="81" bestFit="1" customWidth="1"/>
    <col min="8455" max="8455" width="13.125" style="81" bestFit="1" customWidth="1"/>
    <col min="8456" max="8456" width="16.5" style="81" bestFit="1" customWidth="1"/>
    <col min="8457" max="8457" width="13.25" style="81" bestFit="1" customWidth="1"/>
    <col min="8458" max="8458" width="17.125" style="81" bestFit="1" customWidth="1"/>
    <col min="8459" max="8459" width="91.875" style="81" bestFit="1" customWidth="1"/>
    <col min="8460" max="8460" width="157.375" style="81" bestFit="1" customWidth="1"/>
    <col min="8461" max="8701" width="9" style="81" bestFit="1"/>
    <col min="8702" max="8702" width="8.875" style="81" bestFit="1" customWidth="1"/>
    <col min="8703" max="8703" width="72.75" style="81" bestFit="1" customWidth="1"/>
    <col min="8704" max="8704" width="10.75" style="81" bestFit="1" customWidth="1"/>
    <col min="8705" max="8705" width="8.625" style="81" bestFit="1" customWidth="1"/>
    <col min="8706" max="8706" width="9" style="81" bestFit="1" customWidth="1"/>
    <col min="8707" max="8707" width="13.375" style="81" bestFit="1" customWidth="1"/>
    <col min="8708" max="8708" width="17.125" style="81" bestFit="1" customWidth="1"/>
    <col min="8709" max="8709" width="13.25" style="81" bestFit="1" customWidth="1"/>
    <col min="8710" max="8710" width="17.375" style="81" bestFit="1" customWidth="1"/>
    <col min="8711" max="8711" width="13.125" style="81" bestFit="1" customWidth="1"/>
    <col min="8712" max="8712" width="16.5" style="81" bestFit="1" customWidth="1"/>
    <col min="8713" max="8713" width="13.25" style="81" bestFit="1" customWidth="1"/>
    <col min="8714" max="8714" width="17.125" style="81" bestFit="1" customWidth="1"/>
    <col min="8715" max="8715" width="91.875" style="81" bestFit="1" customWidth="1"/>
    <col min="8716" max="8716" width="157.375" style="81" bestFit="1" customWidth="1"/>
    <col min="8717" max="8957" width="9" style="81" bestFit="1"/>
    <col min="8958" max="8958" width="8.875" style="81" bestFit="1" customWidth="1"/>
    <col min="8959" max="8959" width="72.75" style="81" bestFit="1" customWidth="1"/>
    <col min="8960" max="8960" width="10.75" style="81" bestFit="1" customWidth="1"/>
    <col min="8961" max="8961" width="8.625" style="81" bestFit="1" customWidth="1"/>
    <col min="8962" max="8962" width="9" style="81" bestFit="1" customWidth="1"/>
    <col min="8963" max="8963" width="13.375" style="81" bestFit="1" customWidth="1"/>
    <col min="8964" max="8964" width="17.125" style="81" bestFit="1" customWidth="1"/>
    <col min="8965" max="8965" width="13.25" style="81" bestFit="1" customWidth="1"/>
    <col min="8966" max="8966" width="17.375" style="81" bestFit="1" customWidth="1"/>
    <col min="8967" max="8967" width="13.125" style="81" bestFit="1" customWidth="1"/>
    <col min="8968" max="8968" width="16.5" style="81" bestFit="1" customWidth="1"/>
    <col min="8969" max="8969" width="13.25" style="81" bestFit="1" customWidth="1"/>
    <col min="8970" max="8970" width="17.125" style="81" bestFit="1" customWidth="1"/>
    <col min="8971" max="8971" width="91.875" style="81" bestFit="1" customWidth="1"/>
    <col min="8972" max="8972" width="157.375" style="81" bestFit="1" customWidth="1"/>
    <col min="8973" max="9213" width="9" style="81" bestFit="1"/>
    <col min="9214" max="9214" width="8.875" style="81" bestFit="1" customWidth="1"/>
    <col min="9215" max="9215" width="72.75" style="81" bestFit="1" customWidth="1"/>
    <col min="9216" max="9216" width="10.75" style="81" bestFit="1" customWidth="1"/>
    <col min="9217" max="9217" width="8.625" style="81" bestFit="1" customWidth="1"/>
    <col min="9218" max="9218" width="9" style="81" bestFit="1" customWidth="1"/>
    <col min="9219" max="9219" width="13.375" style="81" bestFit="1" customWidth="1"/>
    <col min="9220" max="9220" width="17.125" style="81" bestFit="1" customWidth="1"/>
    <col min="9221" max="9221" width="13.25" style="81" bestFit="1" customWidth="1"/>
    <col min="9222" max="9222" width="17.375" style="81" bestFit="1" customWidth="1"/>
    <col min="9223" max="9223" width="13.125" style="81" bestFit="1" customWidth="1"/>
    <col min="9224" max="9224" width="16.5" style="81" bestFit="1" customWidth="1"/>
    <col min="9225" max="9225" width="13.25" style="81" bestFit="1" customWidth="1"/>
    <col min="9226" max="9226" width="17.125" style="81" bestFit="1" customWidth="1"/>
    <col min="9227" max="9227" width="91.875" style="81" bestFit="1" customWidth="1"/>
    <col min="9228" max="9228" width="157.375" style="81" bestFit="1" customWidth="1"/>
    <col min="9229" max="9469" width="9" style="81" bestFit="1"/>
    <col min="9470" max="9470" width="8.875" style="81" bestFit="1" customWidth="1"/>
    <col min="9471" max="9471" width="72.75" style="81" bestFit="1" customWidth="1"/>
    <col min="9472" max="9472" width="10.75" style="81" bestFit="1" customWidth="1"/>
    <col min="9473" max="9473" width="8.625" style="81" bestFit="1" customWidth="1"/>
    <col min="9474" max="9474" width="9" style="81" bestFit="1" customWidth="1"/>
    <col min="9475" max="9475" width="13.375" style="81" bestFit="1" customWidth="1"/>
    <col min="9476" max="9476" width="17.125" style="81" bestFit="1" customWidth="1"/>
    <col min="9477" max="9477" width="13.25" style="81" bestFit="1" customWidth="1"/>
    <col min="9478" max="9478" width="17.375" style="81" bestFit="1" customWidth="1"/>
    <col min="9479" max="9479" width="13.125" style="81" bestFit="1" customWidth="1"/>
    <col min="9480" max="9480" width="16.5" style="81" bestFit="1" customWidth="1"/>
    <col min="9481" max="9481" width="13.25" style="81" bestFit="1" customWidth="1"/>
    <col min="9482" max="9482" width="17.125" style="81" bestFit="1" customWidth="1"/>
    <col min="9483" max="9483" width="91.875" style="81" bestFit="1" customWidth="1"/>
    <col min="9484" max="9484" width="157.375" style="81" bestFit="1" customWidth="1"/>
    <col min="9485" max="9725" width="9" style="81" bestFit="1"/>
    <col min="9726" max="9726" width="8.875" style="81" bestFit="1" customWidth="1"/>
    <col min="9727" max="9727" width="72.75" style="81" bestFit="1" customWidth="1"/>
    <col min="9728" max="9728" width="10.75" style="81" bestFit="1" customWidth="1"/>
    <col min="9729" max="9729" width="8.625" style="81" bestFit="1" customWidth="1"/>
    <col min="9730" max="9730" width="9" style="81" bestFit="1" customWidth="1"/>
    <col min="9731" max="9731" width="13.375" style="81" bestFit="1" customWidth="1"/>
    <col min="9732" max="9732" width="17.125" style="81" bestFit="1" customWidth="1"/>
    <col min="9733" max="9733" width="13.25" style="81" bestFit="1" customWidth="1"/>
    <col min="9734" max="9734" width="17.375" style="81" bestFit="1" customWidth="1"/>
    <col min="9735" max="9735" width="13.125" style="81" bestFit="1" customWidth="1"/>
    <col min="9736" max="9736" width="16.5" style="81" bestFit="1" customWidth="1"/>
    <col min="9737" max="9737" width="13.25" style="81" bestFit="1" customWidth="1"/>
    <col min="9738" max="9738" width="17.125" style="81" bestFit="1" customWidth="1"/>
    <col min="9739" max="9739" width="91.875" style="81" bestFit="1" customWidth="1"/>
    <col min="9740" max="9740" width="157.375" style="81" bestFit="1" customWidth="1"/>
    <col min="9741" max="9981" width="9" style="81" bestFit="1"/>
    <col min="9982" max="9982" width="8.875" style="81" bestFit="1" customWidth="1"/>
    <col min="9983" max="9983" width="72.75" style="81" bestFit="1" customWidth="1"/>
    <col min="9984" max="9984" width="10.75" style="81" bestFit="1" customWidth="1"/>
    <col min="9985" max="9985" width="8.625" style="81" bestFit="1" customWidth="1"/>
    <col min="9986" max="9986" width="9" style="81" bestFit="1" customWidth="1"/>
    <col min="9987" max="9987" width="13.375" style="81" bestFit="1" customWidth="1"/>
    <col min="9988" max="9988" width="17.125" style="81" bestFit="1" customWidth="1"/>
    <col min="9989" max="9989" width="13.25" style="81" bestFit="1" customWidth="1"/>
    <col min="9990" max="9990" width="17.375" style="81" bestFit="1" customWidth="1"/>
    <col min="9991" max="9991" width="13.125" style="81" bestFit="1" customWidth="1"/>
    <col min="9992" max="9992" width="16.5" style="81" bestFit="1" customWidth="1"/>
    <col min="9993" max="9993" width="13.25" style="81" bestFit="1" customWidth="1"/>
    <col min="9994" max="9994" width="17.125" style="81" bestFit="1" customWidth="1"/>
    <col min="9995" max="9995" width="91.875" style="81" bestFit="1" customWidth="1"/>
    <col min="9996" max="9996" width="157.375" style="81" bestFit="1" customWidth="1"/>
    <col min="9997" max="10237" width="9" style="81" bestFit="1"/>
    <col min="10238" max="10238" width="8.875" style="81" bestFit="1" customWidth="1"/>
    <col min="10239" max="10239" width="72.75" style="81" bestFit="1" customWidth="1"/>
    <col min="10240" max="10240" width="10.75" style="81" bestFit="1" customWidth="1"/>
    <col min="10241" max="10241" width="8.625" style="81" bestFit="1" customWidth="1"/>
    <col min="10242" max="10242" width="9" style="81" bestFit="1" customWidth="1"/>
    <col min="10243" max="10243" width="13.375" style="81" bestFit="1" customWidth="1"/>
    <col min="10244" max="10244" width="17.125" style="81" bestFit="1" customWidth="1"/>
    <col min="10245" max="10245" width="13.25" style="81" bestFit="1" customWidth="1"/>
    <col min="10246" max="10246" width="17.375" style="81" bestFit="1" customWidth="1"/>
    <col min="10247" max="10247" width="13.125" style="81" bestFit="1" customWidth="1"/>
    <col min="10248" max="10248" width="16.5" style="81" bestFit="1" customWidth="1"/>
    <col min="10249" max="10249" width="13.25" style="81" bestFit="1" customWidth="1"/>
    <col min="10250" max="10250" width="17.125" style="81" bestFit="1" customWidth="1"/>
    <col min="10251" max="10251" width="91.875" style="81" bestFit="1" customWidth="1"/>
    <col min="10252" max="10252" width="157.375" style="81" bestFit="1" customWidth="1"/>
    <col min="10253" max="10493" width="9" style="81" bestFit="1"/>
    <col min="10494" max="10494" width="8.875" style="81" bestFit="1" customWidth="1"/>
    <col min="10495" max="10495" width="72.75" style="81" bestFit="1" customWidth="1"/>
    <col min="10496" max="10496" width="10.75" style="81" bestFit="1" customWidth="1"/>
    <col min="10497" max="10497" width="8.625" style="81" bestFit="1" customWidth="1"/>
    <col min="10498" max="10498" width="9" style="81" bestFit="1" customWidth="1"/>
    <col min="10499" max="10499" width="13.375" style="81" bestFit="1" customWidth="1"/>
    <col min="10500" max="10500" width="17.125" style="81" bestFit="1" customWidth="1"/>
    <col min="10501" max="10501" width="13.25" style="81" bestFit="1" customWidth="1"/>
    <col min="10502" max="10502" width="17.375" style="81" bestFit="1" customWidth="1"/>
    <col min="10503" max="10503" width="13.125" style="81" bestFit="1" customWidth="1"/>
    <col min="10504" max="10504" width="16.5" style="81" bestFit="1" customWidth="1"/>
    <col min="10505" max="10505" width="13.25" style="81" bestFit="1" customWidth="1"/>
    <col min="10506" max="10506" width="17.125" style="81" bestFit="1" customWidth="1"/>
    <col min="10507" max="10507" width="91.875" style="81" bestFit="1" customWidth="1"/>
    <col min="10508" max="10508" width="157.375" style="81" bestFit="1" customWidth="1"/>
    <col min="10509" max="10749" width="9" style="81" bestFit="1"/>
    <col min="10750" max="10750" width="8.875" style="81" bestFit="1" customWidth="1"/>
    <col min="10751" max="10751" width="72.75" style="81" bestFit="1" customWidth="1"/>
    <col min="10752" max="10752" width="10.75" style="81" bestFit="1" customWidth="1"/>
    <col min="10753" max="10753" width="8.625" style="81" bestFit="1" customWidth="1"/>
    <col min="10754" max="10754" width="9" style="81" bestFit="1" customWidth="1"/>
    <col min="10755" max="10755" width="13.375" style="81" bestFit="1" customWidth="1"/>
    <col min="10756" max="10756" width="17.125" style="81" bestFit="1" customWidth="1"/>
    <col min="10757" max="10757" width="13.25" style="81" bestFit="1" customWidth="1"/>
    <col min="10758" max="10758" width="17.375" style="81" bestFit="1" customWidth="1"/>
    <col min="10759" max="10759" width="13.125" style="81" bestFit="1" customWidth="1"/>
    <col min="10760" max="10760" width="16.5" style="81" bestFit="1" customWidth="1"/>
    <col min="10761" max="10761" width="13.25" style="81" bestFit="1" customWidth="1"/>
    <col min="10762" max="10762" width="17.125" style="81" bestFit="1" customWidth="1"/>
    <col min="10763" max="10763" width="91.875" style="81" bestFit="1" customWidth="1"/>
    <col min="10764" max="10764" width="157.375" style="81" bestFit="1" customWidth="1"/>
    <col min="10765" max="11005" width="9" style="81" bestFit="1"/>
    <col min="11006" max="11006" width="8.875" style="81" bestFit="1" customWidth="1"/>
    <col min="11007" max="11007" width="72.75" style="81" bestFit="1" customWidth="1"/>
    <col min="11008" max="11008" width="10.75" style="81" bestFit="1" customWidth="1"/>
    <col min="11009" max="11009" width="8.625" style="81" bestFit="1" customWidth="1"/>
    <col min="11010" max="11010" width="9" style="81" bestFit="1" customWidth="1"/>
    <col min="11011" max="11011" width="13.375" style="81" bestFit="1" customWidth="1"/>
    <col min="11012" max="11012" width="17.125" style="81" bestFit="1" customWidth="1"/>
    <col min="11013" max="11013" width="13.25" style="81" bestFit="1" customWidth="1"/>
    <col min="11014" max="11014" width="17.375" style="81" bestFit="1" customWidth="1"/>
    <col min="11015" max="11015" width="13.125" style="81" bestFit="1" customWidth="1"/>
    <col min="11016" max="11016" width="16.5" style="81" bestFit="1" customWidth="1"/>
    <col min="11017" max="11017" width="13.25" style="81" bestFit="1" customWidth="1"/>
    <col min="11018" max="11018" width="17.125" style="81" bestFit="1" customWidth="1"/>
    <col min="11019" max="11019" width="91.875" style="81" bestFit="1" customWidth="1"/>
    <col min="11020" max="11020" width="157.375" style="81" bestFit="1" customWidth="1"/>
    <col min="11021" max="11261" width="9" style="81" bestFit="1"/>
    <col min="11262" max="11262" width="8.875" style="81" bestFit="1" customWidth="1"/>
    <col min="11263" max="11263" width="72.75" style="81" bestFit="1" customWidth="1"/>
    <col min="11264" max="11264" width="10.75" style="81" bestFit="1" customWidth="1"/>
    <col min="11265" max="11265" width="8.625" style="81" bestFit="1" customWidth="1"/>
    <col min="11266" max="11266" width="9" style="81" bestFit="1" customWidth="1"/>
    <col min="11267" max="11267" width="13.375" style="81" bestFit="1" customWidth="1"/>
    <col min="11268" max="11268" width="17.125" style="81" bestFit="1" customWidth="1"/>
    <col min="11269" max="11269" width="13.25" style="81" bestFit="1" customWidth="1"/>
    <col min="11270" max="11270" width="17.375" style="81" bestFit="1" customWidth="1"/>
    <col min="11271" max="11271" width="13.125" style="81" bestFit="1" customWidth="1"/>
    <col min="11272" max="11272" width="16.5" style="81" bestFit="1" customWidth="1"/>
    <col min="11273" max="11273" width="13.25" style="81" bestFit="1" customWidth="1"/>
    <col min="11274" max="11274" width="17.125" style="81" bestFit="1" customWidth="1"/>
    <col min="11275" max="11275" width="91.875" style="81" bestFit="1" customWidth="1"/>
    <col min="11276" max="11276" width="157.375" style="81" bestFit="1" customWidth="1"/>
    <col min="11277" max="11517" width="9" style="81" bestFit="1"/>
    <col min="11518" max="11518" width="8.875" style="81" bestFit="1" customWidth="1"/>
    <col min="11519" max="11519" width="72.75" style="81" bestFit="1" customWidth="1"/>
    <col min="11520" max="11520" width="10.75" style="81" bestFit="1" customWidth="1"/>
    <col min="11521" max="11521" width="8.625" style="81" bestFit="1" customWidth="1"/>
    <col min="11522" max="11522" width="9" style="81" bestFit="1" customWidth="1"/>
    <col min="11523" max="11523" width="13.375" style="81" bestFit="1" customWidth="1"/>
    <col min="11524" max="11524" width="17.125" style="81" bestFit="1" customWidth="1"/>
    <col min="11525" max="11525" width="13.25" style="81" bestFit="1" customWidth="1"/>
    <col min="11526" max="11526" width="17.375" style="81" bestFit="1" customWidth="1"/>
    <col min="11527" max="11527" width="13.125" style="81" bestFit="1" customWidth="1"/>
    <col min="11528" max="11528" width="16.5" style="81" bestFit="1" customWidth="1"/>
    <col min="11529" max="11529" width="13.25" style="81" bestFit="1" customWidth="1"/>
    <col min="11530" max="11530" width="17.125" style="81" bestFit="1" customWidth="1"/>
    <col min="11531" max="11531" width="91.875" style="81" bestFit="1" customWidth="1"/>
    <col min="11532" max="11532" width="157.375" style="81" bestFit="1" customWidth="1"/>
    <col min="11533" max="11773" width="9" style="81" bestFit="1"/>
    <col min="11774" max="11774" width="8.875" style="81" bestFit="1" customWidth="1"/>
    <col min="11775" max="11775" width="72.75" style="81" bestFit="1" customWidth="1"/>
    <col min="11776" max="11776" width="10.75" style="81" bestFit="1" customWidth="1"/>
    <col min="11777" max="11777" width="8.625" style="81" bestFit="1" customWidth="1"/>
    <col min="11778" max="11778" width="9" style="81" bestFit="1" customWidth="1"/>
    <col min="11779" max="11779" width="13.375" style="81" bestFit="1" customWidth="1"/>
    <col min="11780" max="11780" width="17.125" style="81" bestFit="1" customWidth="1"/>
    <col min="11781" max="11781" width="13.25" style="81" bestFit="1" customWidth="1"/>
    <col min="11782" max="11782" width="17.375" style="81" bestFit="1" customWidth="1"/>
    <col min="11783" max="11783" width="13.125" style="81" bestFit="1" customWidth="1"/>
    <col min="11784" max="11784" width="16.5" style="81" bestFit="1" customWidth="1"/>
    <col min="11785" max="11785" width="13.25" style="81" bestFit="1" customWidth="1"/>
    <col min="11786" max="11786" width="17.125" style="81" bestFit="1" customWidth="1"/>
    <col min="11787" max="11787" width="91.875" style="81" bestFit="1" customWidth="1"/>
    <col min="11788" max="11788" width="157.375" style="81" bestFit="1" customWidth="1"/>
    <col min="11789" max="12029" width="9" style="81" bestFit="1"/>
    <col min="12030" max="12030" width="8.875" style="81" bestFit="1" customWidth="1"/>
    <col min="12031" max="12031" width="72.75" style="81" bestFit="1" customWidth="1"/>
    <col min="12032" max="12032" width="10.75" style="81" bestFit="1" customWidth="1"/>
    <col min="12033" max="12033" width="8.625" style="81" bestFit="1" customWidth="1"/>
    <col min="12034" max="12034" width="9" style="81" bestFit="1" customWidth="1"/>
    <col min="12035" max="12035" width="13.375" style="81" bestFit="1" customWidth="1"/>
    <col min="12036" max="12036" width="17.125" style="81" bestFit="1" customWidth="1"/>
    <col min="12037" max="12037" width="13.25" style="81" bestFit="1" customWidth="1"/>
    <col min="12038" max="12038" width="17.375" style="81" bestFit="1" customWidth="1"/>
    <col min="12039" max="12039" width="13.125" style="81" bestFit="1" customWidth="1"/>
    <col min="12040" max="12040" width="16.5" style="81" bestFit="1" customWidth="1"/>
    <col min="12041" max="12041" width="13.25" style="81" bestFit="1" customWidth="1"/>
    <col min="12042" max="12042" width="17.125" style="81" bestFit="1" customWidth="1"/>
    <col min="12043" max="12043" width="91.875" style="81" bestFit="1" customWidth="1"/>
    <col min="12044" max="12044" width="157.375" style="81" bestFit="1" customWidth="1"/>
    <col min="12045" max="12285" width="9" style="81" bestFit="1"/>
    <col min="12286" max="12286" width="8.875" style="81" bestFit="1" customWidth="1"/>
    <col min="12287" max="12287" width="72.75" style="81" bestFit="1" customWidth="1"/>
    <col min="12288" max="12288" width="10.75" style="81" bestFit="1" customWidth="1"/>
    <col min="12289" max="12289" width="8.625" style="81" bestFit="1" customWidth="1"/>
    <col min="12290" max="12290" width="9" style="81" bestFit="1" customWidth="1"/>
    <col min="12291" max="12291" width="13.375" style="81" bestFit="1" customWidth="1"/>
    <col min="12292" max="12292" width="17.125" style="81" bestFit="1" customWidth="1"/>
    <col min="12293" max="12293" width="13.25" style="81" bestFit="1" customWidth="1"/>
    <col min="12294" max="12294" width="17.375" style="81" bestFit="1" customWidth="1"/>
    <col min="12295" max="12295" width="13.125" style="81" bestFit="1" customWidth="1"/>
    <col min="12296" max="12296" width="16.5" style="81" bestFit="1" customWidth="1"/>
    <col min="12297" max="12297" width="13.25" style="81" bestFit="1" customWidth="1"/>
    <col min="12298" max="12298" width="17.125" style="81" bestFit="1" customWidth="1"/>
    <col min="12299" max="12299" width="91.875" style="81" bestFit="1" customWidth="1"/>
    <col min="12300" max="12300" width="157.375" style="81" bestFit="1" customWidth="1"/>
    <col min="12301" max="12541" width="9" style="81" bestFit="1"/>
    <col min="12542" max="12542" width="8.875" style="81" bestFit="1" customWidth="1"/>
    <col min="12543" max="12543" width="72.75" style="81" bestFit="1" customWidth="1"/>
    <col min="12544" max="12544" width="10.75" style="81" bestFit="1" customWidth="1"/>
    <col min="12545" max="12545" width="8.625" style="81" bestFit="1" customWidth="1"/>
    <col min="12546" max="12546" width="9" style="81" bestFit="1" customWidth="1"/>
    <col min="12547" max="12547" width="13.375" style="81" bestFit="1" customWidth="1"/>
    <col min="12548" max="12548" width="17.125" style="81" bestFit="1" customWidth="1"/>
    <col min="12549" max="12549" width="13.25" style="81" bestFit="1" customWidth="1"/>
    <col min="12550" max="12550" width="17.375" style="81" bestFit="1" customWidth="1"/>
    <col min="12551" max="12551" width="13.125" style="81" bestFit="1" customWidth="1"/>
    <col min="12552" max="12552" width="16.5" style="81" bestFit="1" customWidth="1"/>
    <col min="12553" max="12553" width="13.25" style="81" bestFit="1" customWidth="1"/>
    <col min="12554" max="12554" width="17.125" style="81" bestFit="1" customWidth="1"/>
    <col min="12555" max="12555" width="91.875" style="81" bestFit="1" customWidth="1"/>
    <col min="12556" max="12556" width="157.375" style="81" bestFit="1" customWidth="1"/>
    <col min="12557" max="12797" width="9" style="81" bestFit="1"/>
    <col min="12798" max="12798" width="8.875" style="81" bestFit="1" customWidth="1"/>
    <col min="12799" max="12799" width="72.75" style="81" bestFit="1" customWidth="1"/>
    <col min="12800" max="12800" width="10.75" style="81" bestFit="1" customWidth="1"/>
    <col min="12801" max="12801" width="8.625" style="81" bestFit="1" customWidth="1"/>
    <col min="12802" max="12802" width="9" style="81" bestFit="1" customWidth="1"/>
    <col min="12803" max="12803" width="13.375" style="81" bestFit="1" customWidth="1"/>
    <col min="12804" max="12804" width="17.125" style="81" bestFit="1" customWidth="1"/>
    <col min="12805" max="12805" width="13.25" style="81" bestFit="1" customWidth="1"/>
    <col min="12806" max="12806" width="17.375" style="81" bestFit="1" customWidth="1"/>
    <col min="12807" max="12807" width="13.125" style="81" bestFit="1" customWidth="1"/>
    <col min="12808" max="12808" width="16.5" style="81" bestFit="1" customWidth="1"/>
    <col min="12809" max="12809" width="13.25" style="81" bestFit="1" customWidth="1"/>
    <col min="12810" max="12810" width="17.125" style="81" bestFit="1" customWidth="1"/>
    <col min="12811" max="12811" width="91.875" style="81" bestFit="1" customWidth="1"/>
    <col min="12812" max="12812" width="157.375" style="81" bestFit="1" customWidth="1"/>
    <col min="12813" max="13053" width="9" style="81" bestFit="1"/>
    <col min="13054" max="13054" width="8.875" style="81" bestFit="1" customWidth="1"/>
    <col min="13055" max="13055" width="72.75" style="81" bestFit="1" customWidth="1"/>
    <col min="13056" max="13056" width="10.75" style="81" bestFit="1" customWidth="1"/>
    <col min="13057" max="13057" width="8.625" style="81" bestFit="1" customWidth="1"/>
    <col min="13058" max="13058" width="9" style="81" bestFit="1" customWidth="1"/>
    <col min="13059" max="13059" width="13.375" style="81" bestFit="1" customWidth="1"/>
    <col min="13060" max="13060" width="17.125" style="81" bestFit="1" customWidth="1"/>
    <col min="13061" max="13061" width="13.25" style="81" bestFit="1" customWidth="1"/>
    <col min="13062" max="13062" width="17.375" style="81" bestFit="1" customWidth="1"/>
    <col min="13063" max="13063" width="13.125" style="81" bestFit="1" customWidth="1"/>
    <col min="13064" max="13064" width="16.5" style="81" bestFit="1" customWidth="1"/>
    <col min="13065" max="13065" width="13.25" style="81" bestFit="1" customWidth="1"/>
    <col min="13066" max="13066" width="17.125" style="81" bestFit="1" customWidth="1"/>
    <col min="13067" max="13067" width="91.875" style="81" bestFit="1" customWidth="1"/>
    <col min="13068" max="13068" width="157.375" style="81" bestFit="1" customWidth="1"/>
    <col min="13069" max="13309" width="9" style="81" bestFit="1"/>
    <col min="13310" max="13310" width="8.875" style="81" bestFit="1" customWidth="1"/>
    <col min="13311" max="13311" width="72.75" style="81" bestFit="1" customWidth="1"/>
    <col min="13312" max="13312" width="10.75" style="81" bestFit="1" customWidth="1"/>
    <col min="13313" max="13313" width="8.625" style="81" bestFit="1" customWidth="1"/>
    <col min="13314" max="13314" width="9" style="81" bestFit="1" customWidth="1"/>
    <col min="13315" max="13315" width="13.375" style="81" bestFit="1" customWidth="1"/>
    <col min="13316" max="13316" width="17.125" style="81" bestFit="1" customWidth="1"/>
    <col min="13317" max="13317" width="13.25" style="81" bestFit="1" customWidth="1"/>
    <col min="13318" max="13318" width="17.375" style="81" bestFit="1" customWidth="1"/>
    <col min="13319" max="13319" width="13.125" style="81" bestFit="1" customWidth="1"/>
    <col min="13320" max="13320" width="16.5" style="81" bestFit="1" customWidth="1"/>
    <col min="13321" max="13321" width="13.25" style="81" bestFit="1" customWidth="1"/>
    <col min="13322" max="13322" width="17.125" style="81" bestFit="1" customWidth="1"/>
    <col min="13323" max="13323" width="91.875" style="81" bestFit="1" customWidth="1"/>
    <col min="13324" max="13324" width="157.375" style="81" bestFit="1" customWidth="1"/>
    <col min="13325" max="13565" width="9" style="81" bestFit="1"/>
    <col min="13566" max="13566" width="8.875" style="81" bestFit="1" customWidth="1"/>
    <col min="13567" max="13567" width="72.75" style="81" bestFit="1" customWidth="1"/>
    <col min="13568" max="13568" width="10.75" style="81" bestFit="1" customWidth="1"/>
    <col min="13569" max="13569" width="8.625" style="81" bestFit="1" customWidth="1"/>
    <col min="13570" max="13570" width="9" style="81" bestFit="1" customWidth="1"/>
    <col min="13571" max="13571" width="13.375" style="81" bestFit="1" customWidth="1"/>
    <col min="13572" max="13572" width="17.125" style="81" bestFit="1" customWidth="1"/>
    <col min="13573" max="13573" width="13.25" style="81" bestFit="1" customWidth="1"/>
    <col min="13574" max="13574" width="17.375" style="81" bestFit="1" customWidth="1"/>
    <col min="13575" max="13575" width="13.125" style="81" bestFit="1" customWidth="1"/>
    <col min="13576" max="13576" width="16.5" style="81" bestFit="1" customWidth="1"/>
    <col min="13577" max="13577" width="13.25" style="81" bestFit="1" customWidth="1"/>
    <col min="13578" max="13578" width="17.125" style="81" bestFit="1" customWidth="1"/>
    <col min="13579" max="13579" width="91.875" style="81" bestFit="1" customWidth="1"/>
    <col min="13580" max="13580" width="157.375" style="81" bestFit="1" customWidth="1"/>
    <col min="13581" max="13821" width="9" style="81" bestFit="1"/>
    <col min="13822" max="13822" width="8.875" style="81" bestFit="1" customWidth="1"/>
    <col min="13823" max="13823" width="72.75" style="81" bestFit="1" customWidth="1"/>
    <col min="13824" max="13824" width="10.75" style="81" bestFit="1" customWidth="1"/>
    <col min="13825" max="13825" width="8.625" style="81" bestFit="1" customWidth="1"/>
    <col min="13826" max="13826" width="9" style="81" bestFit="1" customWidth="1"/>
    <col min="13827" max="13827" width="13.375" style="81" bestFit="1" customWidth="1"/>
    <col min="13828" max="13828" width="17.125" style="81" bestFit="1" customWidth="1"/>
    <col min="13829" max="13829" width="13.25" style="81" bestFit="1" customWidth="1"/>
    <col min="13830" max="13830" width="17.375" style="81" bestFit="1" customWidth="1"/>
    <col min="13831" max="13831" width="13.125" style="81" bestFit="1" customWidth="1"/>
    <col min="13832" max="13832" width="16.5" style="81" bestFit="1" customWidth="1"/>
    <col min="13833" max="13833" width="13.25" style="81" bestFit="1" customWidth="1"/>
    <col min="13834" max="13834" width="17.125" style="81" bestFit="1" customWidth="1"/>
    <col min="13835" max="13835" width="91.875" style="81" bestFit="1" customWidth="1"/>
    <col min="13836" max="13836" width="157.375" style="81" bestFit="1" customWidth="1"/>
    <col min="13837" max="14077" width="9" style="81" bestFit="1"/>
    <col min="14078" max="14078" width="8.875" style="81" bestFit="1" customWidth="1"/>
    <col min="14079" max="14079" width="72.75" style="81" bestFit="1" customWidth="1"/>
    <col min="14080" max="14080" width="10.75" style="81" bestFit="1" customWidth="1"/>
    <col min="14081" max="14081" width="8.625" style="81" bestFit="1" customWidth="1"/>
    <col min="14082" max="14082" width="9" style="81" bestFit="1" customWidth="1"/>
    <col min="14083" max="14083" width="13.375" style="81" bestFit="1" customWidth="1"/>
    <col min="14084" max="14084" width="17.125" style="81" bestFit="1" customWidth="1"/>
    <col min="14085" max="14085" width="13.25" style="81" bestFit="1" customWidth="1"/>
    <col min="14086" max="14086" width="17.375" style="81" bestFit="1" customWidth="1"/>
    <col min="14087" max="14087" width="13.125" style="81" bestFit="1" customWidth="1"/>
    <col min="14088" max="14088" width="16.5" style="81" bestFit="1" customWidth="1"/>
    <col min="14089" max="14089" width="13.25" style="81" bestFit="1" customWidth="1"/>
    <col min="14090" max="14090" width="17.125" style="81" bestFit="1" customWidth="1"/>
    <col min="14091" max="14091" width="91.875" style="81" bestFit="1" customWidth="1"/>
    <col min="14092" max="14092" width="157.375" style="81" bestFit="1" customWidth="1"/>
    <col min="14093" max="14333" width="9" style="81" bestFit="1"/>
    <col min="14334" max="14334" width="8.875" style="81" bestFit="1" customWidth="1"/>
    <col min="14335" max="14335" width="72.75" style="81" bestFit="1" customWidth="1"/>
    <col min="14336" max="14336" width="10.75" style="81" bestFit="1" customWidth="1"/>
    <col min="14337" max="14337" width="8.625" style="81" bestFit="1" customWidth="1"/>
    <col min="14338" max="14338" width="9" style="81" bestFit="1" customWidth="1"/>
    <col min="14339" max="14339" width="13.375" style="81" bestFit="1" customWidth="1"/>
    <col min="14340" max="14340" width="17.125" style="81" bestFit="1" customWidth="1"/>
    <col min="14341" max="14341" width="13.25" style="81" bestFit="1" customWidth="1"/>
    <col min="14342" max="14342" width="17.375" style="81" bestFit="1" customWidth="1"/>
    <col min="14343" max="14343" width="13.125" style="81" bestFit="1" customWidth="1"/>
    <col min="14344" max="14344" width="16.5" style="81" bestFit="1" customWidth="1"/>
    <col min="14345" max="14345" width="13.25" style="81" bestFit="1" customWidth="1"/>
    <col min="14346" max="14346" width="17.125" style="81" bestFit="1" customWidth="1"/>
    <col min="14347" max="14347" width="91.875" style="81" bestFit="1" customWidth="1"/>
    <col min="14348" max="14348" width="157.375" style="81" bestFit="1" customWidth="1"/>
    <col min="14349" max="14589" width="9" style="81" bestFit="1"/>
    <col min="14590" max="14590" width="8.875" style="81" bestFit="1" customWidth="1"/>
    <col min="14591" max="14591" width="72.75" style="81" bestFit="1" customWidth="1"/>
    <col min="14592" max="14592" width="10.75" style="81" bestFit="1" customWidth="1"/>
    <col min="14593" max="14593" width="8.625" style="81" bestFit="1" customWidth="1"/>
    <col min="14594" max="14594" width="9" style="81" bestFit="1" customWidth="1"/>
    <col min="14595" max="14595" width="13.375" style="81" bestFit="1" customWidth="1"/>
    <col min="14596" max="14596" width="17.125" style="81" bestFit="1" customWidth="1"/>
    <col min="14597" max="14597" width="13.25" style="81" bestFit="1" customWidth="1"/>
    <col min="14598" max="14598" width="17.375" style="81" bestFit="1" customWidth="1"/>
    <col min="14599" max="14599" width="13.125" style="81" bestFit="1" customWidth="1"/>
    <col min="14600" max="14600" width="16.5" style="81" bestFit="1" customWidth="1"/>
    <col min="14601" max="14601" width="13.25" style="81" bestFit="1" customWidth="1"/>
    <col min="14602" max="14602" width="17.125" style="81" bestFit="1" customWidth="1"/>
    <col min="14603" max="14603" width="91.875" style="81" bestFit="1" customWidth="1"/>
    <col min="14604" max="14604" width="157.375" style="81" bestFit="1" customWidth="1"/>
    <col min="14605" max="14845" width="9" style="81" bestFit="1"/>
    <col min="14846" max="14846" width="8.875" style="81" bestFit="1" customWidth="1"/>
    <col min="14847" max="14847" width="72.75" style="81" bestFit="1" customWidth="1"/>
    <col min="14848" max="14848" width="10.75" style="81" bestFit="1" customWidth="1"/>
    <col min="14849" max="14849" width="8.625" style="81" bestFit="1" customWidth="1"/>
    <col min="14850" max="14850" width="9" style="81" bestFit="1" customWidth="1"/>
    <col min="14851" max="14851" width="13.375" style="81" bestFit="1" customWidth="1"/>
    <col min="14852" max="14852" width="17.125" style="81" bestFit="1" customWidth="1"/>
    <col min="14853" max="14853" width="13.25" style="81" bestFit="1" customWidth="1"/>
    <col min="14854" max="14854" width="17.375" style="81" bestFit="1" customWidth="1"/>
    <col min="14855" max="14855" width="13.125" style="81" bestFit="1" customWidth="1"/>
    <col min="14856" max="14856" width="16.5" style="81" bestFit="1" customWidth="1"/>
    <col min="14857" max="14857" width="13.25" style="81" bestFit="1" customWidth="1"/>
    <col min="14858" max="14858" width="17.125" style="81" bestFit="1" customWidth="1"/>
    <col min="14859" max="14859" width="91.875" style="81" bestFit="1" customWidth="1"/>
    <col min="14860" max="14860" width="157.375" style="81" bestFit="1" customWidth="1"/>
    <col min="14861" max="15101" width="9" style="81" bestFit="1"/>
    <col min="15102" max="15102" width="8.875" style="81" bestFit="1" customWidth="1"/>
    <col min="15103" max="15103" width="72.75" style="81" bestFit="1" customWidth="1"/>
    <col min="15104" max="15104" width="10.75" style="81" bestFit="1" customWidth="1"/>
    <col min="15105" max="15105" width="8.625" style="81" bestFit="1" customWidth="1"/>
    <col min="15106" max="15106" width="9" style="81" bestFit="1" customWidth="1"/>
    <col min="15107" max="15107" width="13.375" style="81" bestFit="1" customWidth="1"/>
    <col min="15108" max="15108" width="17.125" style="81" bestFit="1" customWidth="1"/>
    <col min="15109" max="15109" width="13.25" style="81" bestFit="1" customWidth="1"/>
    <col min="15110" max="15110" width="17.375" style="81" bestFit="1" customWidth="1"/>
    <col min="15111" max="15111" width="13.125" style="81" bestFit="1" customWidth="1"/>
    <col min="15112" max="15112" width="16.5" style="81" bestFit="1" customWidth="1"/>
    <col min="15113" max="15113" width="13.25" style="81" bestFit="1" customWidth="1"/>
    <col min="15114" max="15114" width="17.125" style="81" bestFit="1" customWidth="1"/>
    <col min="15115" max="15115" width="91.875" style="81" bestFit="1" customWidth="1"/>
    <col min="15116" max="15116" width="157.375" style="81" bestFit="1" customWidth="1"/>
    <col min="15117" max="15357" width="9" style="81" bestFit="1"/>
    <col min="15358" max="15358" width="8.875" style="81" bestFit="1" customWidth="1"/>
    <col min="15359" max="15359" width="72.75" style="81" bestFit="1" customWidth="1"/>
    <col min="15360" max="15360" width="10.75" style="81" bestFit="1" customWidth="1"/>
    <col min="15361" max="15361" width="8.625" style="81" bestFit="1" customWidth="1"/>
    <col min="15362" max="15362" width="9" style="81" bestFit="1" customWidth="1"/>
    <col min="15363" max="15363" width="13.375" style="81" bestFit="1" customWidth="1"/>
    <col min="15364" max="15364" width="17.125" style="81" bestFit="1" customWidth="1"/>
    <col min="15365" max="15365" width="13.25" style="81" bestFit="1" customWidth="1"/>
    <col min="15366" max="15366" width="17.375" style="81" bestFit="1" customWidth="1"/>
    <col min="15367" max="15367" width="13.125" style="81" bestFit="1" customWidth="1"/>
    <col min="15368" max="15368" width="16.5" style="81" bestFit="1" customWidth="1"/>
    <col min="15369" max="15369" width="13.25" style="81" bestFit="1" customWidth="1"/>
    <col min="15370" max="15370" width="17.125" style="81" bestFit="1" customWidth="1"/>
    <col min="15371" max="15371" width="91.875" style="81" bestFit="1" customWidth="1"/>
    <col min="15372" max="15372" width="157.375" style="81" bestFit="1" customWidth="1"/>
    <col min="15373" max="15613" width="9" style="81" bestFit="1"/>
    <col min="15614" max="15614" width="8.875" style="81" bestFit="1" customWidth="1"/>
    <col min="15615" max="15615" width="72.75" style="81" bestFit="1" customWidth="1"/>
    <col min="15616" max="15616" width="10.75" style="81" bestFit="1" customWidth="1"/>
    <col min="15617" max="15617" width="8.625" style="81" bestFit="1" customWidth="1"/>
    <col min="15618" max="15618" width="9" style="81" bestFit="1" customWidth="1"/>
    <col min="15619" max="15619" width="13.375" style="81" bestFit="1" customWidth="1"/>
    <col min="15620" max="15620" width="17.125" style="81" bestFit="1" customWidth="1"/>
    <col min="15621" max="15621" width="13.25" style="81" bestFit="1" customWidth="1"/>
    <col min="15622" max="15622" width="17.375" style="81" bestFit="1" customWidth="1"/>
    <col min="15623" max="15623" width="13.125" style="81" bestFit="1" customWidth="1"/>
    <col min="15624" max="15624" width="16.5" style="81" bestFit="1" customWidth="1"/>
    <col min="15625" max="15625" width="13.25" style="81" bestFit="1" customWidth="1"/>
    <col min="15626" max="15626" width="17.125" style="81" bestFit="1" customWidth="1"/>
    <col min="15627" max="15627" width="91.875" style="81" bestFit="1" customWidth="1"/>
    <col min="15628" max="15628" width="157.375" style="81" bestFit="1" customWidth="1"/>
    <col min="15629" max="15869" width="9" style="81" bestFit="1"/>
    <col min="15870" max="15870" width="8.875" style="81" bestFit="1" customWidth="1"/>
    <col min="15871" max="15871" width="72.75" style="81" bestFit="1" customWidth="1"/>
    <col min="15872" max="15872" width="10.75" style="81" bestFit="1" customWidth="1"/>
    <col min="15873" max="15873" width="8.625" style="81" bestFit="1" customWidth="1"/>
    <col min="15874" max="15874" width="9" style="81" bestFit="1" customWidth="1"/>
    <col min="15875" max="15875" width="13.375" style="81" bestFit="1" customWidth="1"/>
    <col min="15876" max="15876" width="17.125" style="81" bestFit="1" customWidth="1"/>
    <col min="15877" max="15877" width="13.25" style="81" bestFit="1" customWidth="1"/>
    <col min="15878" max="15878" width="17.375" style="81" bestFit="1" customWidth="1"/>
    <col min="15879" max="15879" width="13.125" style="81" bestFit="1" customWidth="1"/>
    <col min="15880" max="15880" width="16.5" style="81" bestFit="1" customWidth="1"/>
    <col min="15881" max="15881" width="13.25" style="81" bestFit="1" customWidth="1"/>
    <col min="15882" max="15882" width="17.125" style="81" bestFit="1" customWidth="1"/>
    <col min="15883" max="15883" width="91.875" style="81" bestFit="1" customWidth="1"/>
    <col min="15884" max="15884" width="157.375" style="81" bestFit="1" customWidth="1"/>
    <col min="15885" max="16125" width="9" style="81" bestFit="1"/>
    <col min="16126" max="16126" width="8.875" style="81" bestFit="1" customWidth="1"/>
    <col min="16127" max="16127" width="72.75" style="81" bestFit="1" customWidth="1"/>
    <col min="16128" max="16128" width="10.75" style="81" bestFit="1" customWidth="1"/>
    <col min="16129" max="16129" width="8.625" style="81" bestFit="1" customWidth="1"/>
    <col min="16130" max="16130" width="9" style="81" bestFit="1" customWidth="1"/>
    <col min="16131" max="16131" width="13.375" style="81" bestFit="1" customWidth="1"/>
    <col min="16132" max="16132" width="17.125" style="81" bestFit="1" customWidth="1"/>
    <col min="16133" max="16133" width="13.25" style="81" bestFit="1" customWidth="1"/>
    <col min="16134" max="16134" width="17.375" style="81" bestFit="1" customWidth="1"/>
    <col min="16135" max="16135" width="13.125" style="81" bestFit="1" customWidth="1"/>
    <col min="16136" max="16136" width="16.5" style="81" bestFit="1" customWidth="1"/>
    <col min="16137" max="16137" width="13.25" style="81" bestFit="1" customWidth="1"/>
    <col min="16138" max="16138" width="17.125" style="81" bestFit="1" customWidth="1"/>
    <col min="16139" max="16139" width="91.875" style="81" bestFit="1" customWidth="1"/>
    <col min="16140" max="16140" width="157.375" style="81" bestFit="1" customWidth="1"/>
    <col min="16141" max="16382" width="9" style="81" bestFit="1"/>
    <col min="16383" max="16384" width="9" style="81"/>
  </cols>
  <sheetData>
    <row r="1" spans="1:49" ht="22.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Q1" s="1"/>
      <c r="AR1" s="1"/>
      <c r="AS1" s="1"/>
      <c r="AT1" s="1"/>
      <c r="AU1" s="1"/>
      <c r="AV1" s="1"/>
      <c r="AW1" s="1"/>
    </row>
    <row r="2" spans="1:49" ht="22.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3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1"/>
      <c r="AT2" s="1"/>
      <c r="AU2" s="1"/>
      <c r="AV2" s="1"/>
      <c r="AW2" s="1"/>
    </row>
    <row r="3" spans="1:49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1"/>
      <c r="AT3" s="1"/>
      <c r="AU3" s="1"/>
      <c r="AV3" s="1"/>
      <c r="AW3" s="1"/>
    </row>
    <row r="4" spans="1:49" ht="18.7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1"/>
      <c r="AT4" s="1"/>
      <c r="AU4" s="1"/>
      <c r="AV4" s="1"/>
      <c r="AW4" s="1"/>
    </row>
    <row r="5" spans="1:49" ht="20.25" customHeight="1" x14ac:dyDescent="0.25">
      <c r="A5" s="371" t="s">
        <v>103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</row>
    <row r="6" spans="1:49" ht="15.75" customHeight="1" x14ac:dyDescent="0.25">
      <c r="A6" s="372" t="s">
        <v>104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1"/>
      <c r="AR6" s="1"/>
      <c r="AS6" s="1"/>
      <c r="AT6" s="1"/>
      <c r="AU6" s="1"/>
      <c r="AV6" s="1"/>
      <c r="AW6" s="1"/>
    </row>
    <row r="7" spans="1:49" ht="24.75" customHeight="1" x14ac:dyDescent="0.25">
      <c r="A7" s="373" t="s">
        <v>4</v>
      </c>
      <c r="B7" s="373"/>
      <c r="C7" s="373"/>
      <c r="D7" s="373"/>
      <c r="E7" s="373"/>
      <c r="F7" s="373"/>
      <c r="G7" s="373"/>
      <c r="H7" s="373"/>
      <c r="I7" s="373"/>
      <c r="J7" s="373"/>
      <c r="K7" s="373"/>
    </row>
    <row r="8" spans="1:49" ht="7.5" customHeight="1" x14ac:dyDescent="0.25">
      <c r="A8" s="374"/>
      <c r="B8" s="374"/>
      <c r="C8" s="374"/>
      <c r="D8" s="374"/>
      <c r="E8" s="374"/>
      <c r="F8" s="374"/>
      <c r="G8" s="374"/>
      <c r="H8" s="374"/>
      <c r="I8" s="374"/>
      <c r="J8" s="374"/>
      <c r="K8" s="374"/>
    </row>
    <row r="9" spans="1:49" x14ac:dyDescent="0.25">
      <c r="A9" s="375" t="s">
        <v>5</v>
      </c>
      <c r="B9" s="375"/>
      <c r="C9" s="375"/>
      <c r="D9" s="375"/>
      <c r="E9" s="375"/>
      <c r="F9" s="375"/>
      <c r="G9" s="375"/>
      <c r="H9" s="375"/>
      <c r="I9" s="375"/>
      <c r="J9" s="375"/>
      <c r="K9" s="375"/>
    </row>
    <row r="10" spans="1:49" ht="15.75" customHeight="1" x14ac:dyDescent="0.25">
      <c r="A10" s="377"/>
      <c r="B10" s="377"/>
      <c r="C10" s="377"/>
      <c r="D10" s="377"/>
      <c r="E10" s="377"/>
      <c r="F10" s="377"/>
      <c r="G10" s="377"/>
      <c r="H10" s="377"/>
      <c r="I10" s="377"/>
      <c r="J10" s="377"/>
      <c r="K10" s="377"/>
    </row>
    <row r="11" spans="1:49" ht="18" customHeight="1" x14ac:dyDescent="0.25">
      <c r="A11" s="373" t="s">
        <v>105</v>
      </c>
      <c r="B11" s="373"/>
      <c r="C11" s="373"/>
      <c r="D11" s="373"/>
      <c r="E11" s="373"/>
      <c r="F11" s="373"/>
      <c r="G11" s="373"/>
      <c r="H11" s="373"/>
      <c r="I11" s="373"/>
      <c r="J11" s="373"/>
      <c r="K11" s="373"/>
      <c r="O11" s="83"/>
      <c r="T11" s="83"/>
      <c r="Y11" s="83"/>
      <c r="AD11" s="83"/>
    </row>
    <row r="12" spans="1:49" x14ac:dyDescent="0.25">
      <c r="A12" s="378" t="s">
        <v>106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</row>
    <row r="13" spans="1:49" x14ac:dyDescent="0.25">
      <c r="A13" s="81"/>
      <c r="B13" s="81"/>
      <c r="D13" s="170"/>
      <c r="K13" s="87" t="s">
        <v>300</v>
      </c>
      <c r="Y13" s="88"/>
      <c r="Z13" s="88"/>
      <c r="AA13" s="88"/>
      <c r="AB13" s="88"/>
      <c r="AC13" s="88"/>
    </row>
    <row r="14" spans="1:49" x14ac:dyDescent="0.25">
      <c r="A14" s="379" t="s">
        <v>107</v>
      </c>
      <c r="B14" s="380" t="s">
        <v>108</v>
      </c>
      <c r="C14" s="155" t="s">
        <v>109</v>
      </c>
      <c r="D14" s="381" t="s">
        <v>57</v>
      </c>
      <c r="E14" s="381"/>
      <c r="F14" s="381" t="s">
        <v>58</v>
      </c>
      <c r="G14" s="381"/>
      <c r="H14" s="382" t="s">
        <v>274</v>
      </c>
      <c r="I14" s="383"/>
      <c r="J14" s="192" t="s">
        <v>302</v>
      </c>
      <c r="K14" s="381" t="s">
        <v>110</v>
      </c>
      <c r="L14" s="381"/>
      <c r="Y14" s="88"/>
      <c r="Z14" s="88"/>
      <c r="AA14" s="88"/>
      <c r="AB14" s="88"/>
      <c r="AC14" s="88"/>
    </row>
    <row r="15" spans="1:49" ht="44.25" customHeight="1" x14ac:dyDescent="0.25">
      <c r="A15" s="379"/>
      <c r="B15" s="380"/>
      <c r="C15" s="157" t="s">
        <v>111</v>
      </c>
      <c r="D15" s="155" t="s">
        <v>14</v>
      </c>
      <c r="E15" s="155" t="s">
        <v>112</v>
      </c>
      <c r="F15" s="155" t="s">
        <v>14</v>
      </c>
      <c r="G15" s="155" t="s">
        <v>112</v>
      </c>
      <c r="H15" s="156" t="s">
        <v>14</v>
      </c>
      <c r="I15" s="261" t="s">
        <v>112</v>
      </c>
      <c r="J15" s="156" t="s">
        <v>14</v>
      </c>
      <c r="K15" s="155" t="s">
        <v>14</v>
      </c>
      <c r="L15" s="155" t="s">
        <v>112</v>
      </c>
    </row>
    <row r="16" spans="1:49" x14ac:dyDescent="0.25">
      <c r="A16" s="158">
        <f>COLUMN(A1)</f>
        <v>1</v>
      </c>
      <c r="B16" s="158">
        <f t="shared" ref="B16:L16" si="0">COLUMN(B1)</f>
        <v>2</v>
      </c>
      <c r="C16" s="158">
        <f t="shared" si="0"/>
        <v>3</v>
      </c>
      <c r="D16" s="158">
        <f t="shared" si="0"/>
        <v>4</v>
      </c>
      <c r="E16" s="158">
        <f t="shared" si="0"/>
        <v>5</v>
      </c>
      <c r="F16" s="158">
        <f t="shared" si="0"/>
        <v>6</v>
      </c>
      <c r="G16" s="158">
        <f t="shared" si="0"/>
        <v>7</v>
      </c>
      <c r="H16" s="158">
        <f t="shared" si="0"/>
        <v>8</v>
      </c>
      <c r="I16" s="262"/>
      <c r="J16" s="158">
        <f t="shared" ref="J16" si="1">COLUMN(J1)</f>
        <v>10</v>
      </c>
      <c r="K16" s="158">
        <f t="shared" si="0"/>
        <v>11</v>
      </c>
      <c r="L16" s="158">
        <f t="shared" si="0"/>
        <v>12</v>
      </c>
    </row>
    <row r="17" spans="1:16" s="89" customFormat="1" ht="30.75" customHeight="1" x14ac:dyDescent="0.25">
      <c r="A17" s="376" t="s">
        <v>341</v>
      </c>
      <c r="B17" s="376"/>
      <c r="C17" s="159" t="e">
        <f>C18</f>
        <v>#REF!</v>
      </c>
      <c r="D17" s="278">
        <f t="shared" ref="D17:F17" si="2">D18+D43</f>
        <v>222.70806999999999</v>
      </c>
      <c r="E17" s="278">
        <f>E18+E43</f>
        <v>222.70505917200001</v>
      </c>
      <c r="F17" s="278">
        <f t="shared" si="2"/>
        <v>282.51925060911395</v>
      </c>
      <c r="G17" s="278">
        <f>G18+G43</f>
        <v>413.23125201999994</v>
      </c>
      <c r="H17" s="278">
        <f t="shared" ref="H17:J17" si="3">H18+H43</f>
        <v>297.60199999999998</v>
      </c>
      <c r="I17" s="278">
        <f t="shared" si="3"/>
        <v>384.39654731854802</v>
      </c>
      <c r="J17" s="278">
        <f t="shared" si="3"/>
        <v>397.45849227302796</v>
      </c>
      <c r="K17" s="278">
        <f>K18+K43</f>
        <v>1200.2878128821419</v>
      </c>
      <c r="L17" s="278">
        <f>L18+L43</f>
        <v>1417.791350783576</v>
      </c>
      <c r="P17" s="81"/>
    </row>
    <row r="18" spans="1:16" x14ac:dyDescent="0.25">
      <c r="A18" s="160" t="s">
        <v>113</v>
      </c>
      <c r="B18" s="161" t="s">
        <v>114</v>
      </c>
      <c r="C18" s="162" t="e">
        <f>C19+C29+C39+C40</f>
        <v>#REF!</v>
      </c>
      <c r="D18" s="279">
        <f t="shared" ref="D18:F18" si="4">D19+D29+D39+D40</f>
        <v>222.70806999999999</v>
      </c>
      <c r="E18" s="279">
        <f t="shared" ref="E18:I18" si="5">E19+E29+E39+E40</f>
        <v>222.70505917200001</v>
      </c>
      <c r="F18" s="279">
        <f t="shared" si="4"/>
        <v>282.51925060911395</v>
      </c>
      <c r="G18" s="279">
        <f t="shared" si="5"/>
        <v>413.23125201999994</v>
      </c>
      <c r="H18" s="279">
        <f t="shared" si="5"/>
        <v>297.60199999999998</v>
      </c>
      <c r="I18" s="279">
        <f t="shared" si="5"/>
        <v>384.39654731854802</v>
      </c>
      <c r="J18" s="279">
        <f t="shared" ref="J18" si="6">J19+J29+J39+J40</f>
        <v>397.45849227302796</v>
      </c>
      <c r="K18" s="280">
        <f>D18+F18+H18+J18</f>
        <v>1200.2878128821419</v>
      </c>
      <c r="L18" s="280">
        <f>E18+G18+I18+J18</f>
        <v>1417.791350783576</v>
      </c>
    </row>
    <row r="19" spans="1:16" x14ac:dyDescent="0.25">
      <c r="A19" s="160" t="s">
        <v>115</v>
      </c>
      <c r="B19" s="163" t="s">
        <v>116</v>
      </c>
      <c r="C19" s="162"/>
      <c r="D19" s="279">
        <f t="shared" ref="D19:F19" si="7">D20+D24+D28</f>
        <v>120.024145</v>
      </c>
      <c r="E19" s="279">
        <f t="shared" ref="E19:I19" si="8">E20+E24+E28</f>
        <v>120.12434165833335</v>
      </c>
      <c r="F19" s="279">
        <f t="shared" si="7"/>
        <v>124.82120884092825</v>
      </c>
      <c r="G19" s="279">
        <f t="shared" si="8"/>
        <v>229.63027950484667</v>
      </c>
      <c r="H19" s="279">
        <f t="shared" si="8"/>
        <v>129.82399999999998</v>
      </c>
      <c r="I19" s="279">
        <f t="shared" si="8"/>
        <v>187.11680323903903</v>
      </c>
      <c r="J19" s="279">
        <f t="shared" ref="J19" si="9">J20+J24+J28</f>
        <v>172.14589621014761</v>
      </c>
      <c r="K19" s="280">
        <f t="shared" ref="K19:K20" si="10">D19+F19+H19+J19</f>
        <v>546.81525005107585</v>
      </c>
      <c r="L19" s="280">
        <f t="shared" ref="L19:L20" si="11">E19+G19+I19+J19</f>
        <v>709.01732061236658</v>
      </c>
    </row>
    <row r="20" spans="1:16" ht="31.5" collapsed="1" x14ac:dyDescent="0.25">
      <c r="A20" s="160" t="s">
        <v>117</v>
      </c>
      <c r="B20" s="164" t="s">
        <v>118</v>
      </c>
      <c r="C20" s="162"/>
      <c r="D20" s="279">
        <f t="shared" ref="D20:J20" si="12">IF(D74&lt;0,0,D74)</f>
        <v>120.024145</v>
      </c>
      <c r="E20" s="279">
        <f t="shared" si="12"/>
        <v>120.12434165833335</v>
      </c>
      <c r="F20" s="279">
        <f t="shared" si="12"/>
        <v>124.82120884092825</v>
      </c>
      <c r="G20" s="279">
        <f t="shared" si="12"/>
        <v>229.63027950484667</v>
      </c>
      <c r="H20" s="279">
        <f t="shared" si="12"/>
        <v>129.82399999999998</v>
      </c>
      <c r="I20" s="279">
        <f t="shared" si="12"/>
        <v>187.11680323903903</v>
      </c>
      <c r="J20" s="279">
        <f t="shared" si="12"/>
        <v>172.14589621014761</v>
      </c>
      <c r="K20" s="280">
        <f t="shared" si="10"/>
        <v>546.81525005107585</v>
      </c>
      <c r="L20" s="280">
        <f t="shared" si="11"/>
        <v>709.01732061236658</v>
      </c>
    </row>
    <row r="21" spans="1:16" hidden="1" outlineLevel="1" x14ac:dyDescent="0.25">
      <c r="A21" s="90"/>
      <c r="B21" s="95"/>
      <c r="C21" s="92"/>
      <c r="D21" s="281"/>
      <c r="E21" s="281"/>
      <c r="F21" s="281"/>
      <c r="G21" s="281"/>
      <c r="H21" s="281"/>
      <c r="I21" s="282"/>
      <c r="J21" s="281"/>
      <c r="K21" s="283"/>
      <c r="L21" s="283"/>
    </row>
    <row r="22" spans="1:16" hidden="1" outlineLevel="1" x14ac:dyDescent="0.25">
      <c r="A22" s="90"/>
      <c r="B22" s="95"/>
      <c r="C22" s="92"/>
      <c r="D22" s="281"/>
      <c r="E22" s="281"/>
      <c r="F22" s="281"/>
      <c r="G22" s="281"/>
      <c r="H22" s="281"/>
      <c r="I22" s="282"/>
      <c r="J22" s="281"/>
      <c r="K22" s="281"/>
      <c r="L22" s="281"/>
    </row>
    <row r="23" spans="1:16" hidden="1" outlineLevel="1" x14ac:dyDescent="0.25">
      <c r="A23" s="90"/>
      <c r="B23" s="95"/>
      <c r="C23" s="92"/>
      <c r="D23" s="281"/>
      <c r="E23" s="281"/>
      <c r="F23" s="281"/>
      <c r="G23" s="281"/>
      <c r="H23" s="281"/>
      <c r="I23" s="282"/>
      <c r="J23" s="281"/>
      <c r="K23" s="281"/>
      <c r="L23" s="281"/>
    </row>
    <row r="24" spans="1:16" ht="30.75" customHeight="1" collapsed="1" x14ac:dyDescent="0.25">
      <c r="A24" s="90" t="s">
        <v>119</v>
      </c>
      <c r="B24" s="94" t="s">
        <v>120</v>
      </c>
      <c r="C24" s="92"/>
      <c r="D24" s="281"/>
      <c r="E24" s="281"/>
      <c r="F24" s="281"/>
      <c r="G24" s="281"/>
      <c r="H24" s="281"/>
      <c r="I24" s="282"/>
      <c r="J24" s="281"/>
      <c r="K24" s="281"/>
      <c r="L24" s="281"/>
    </row>
    <row r="25" spans="1:16" ht="20.25" hidden="1" customHeight="1" outlineLevel="1" x14ac:dyDescent="0.25">
      <c r="A25" s="90"/>
      <c r="B25" s="94"/>
      <c r="C25" s="92"/>
      <c r="D25" s="281"/>
      <c r="E25" s="281"/>
      <c r="F25" s="281"/>
      <c r="G25" s="281"/>
      <c r="H25" s="281"/>
      <c r="I25" s="282"/>
      <c r="J25" s="281"/>
      <c r="K25" s="281"/>
      <c r="L25" s="281"/>
    </row>
    <row r="26" spans="1:16" hidden="1" outlineLevel="1" x14ac:dyDescent="0.25">
      <c r="A26" s="90"/>
      <c r="B26" s="95"/>
      <c r="C26" s="92"/>
      <c r="D26" s="281"/>
      <c r="E26" s="281"/>
      <c r="F26" s="281"/>
      <c r="G26" s="281"/>
      <c r="H26" s="281"/>
      <c r="I26" s="282"/>
      <c r="J26" s="281"/>
      <c r="K26" s="281"/>
      <c r="L26" s="281"/>
    </row>
    <row r="27" spans="1:16" hidden="1" outlineLevel="1" x14ac:dyDescent="0.25">
      <c r="A27" s="90"/>
      <c r="B27" s="95"/>
      <c r="C27" s="92"/>
      <c r="D27" s="281"/>
      <c r="E27" s="281"/>
      <c r="F27" s="281"/>
      <c r="G27" s="281"/>
      <c r="H27" s="281"/>
      <c r="I27" s="282"/>
      <c r="J27" s="281"/>
      <c r="K27" s="281"/>
      <c r="L27" s="281"/>
    </row>
    <row r="28" spans="1:16" collapsed="1" x14ac:dyDescent="0.25">
      <c r="A28" s="90" t="s">
        <v>121</v>
      </c>
      <c r="B28" s="94" t="s">
        <v>122</v>
      </c>
      <c r="C28" s="92"/>
      <c r="D28" s="281"/>
      <c r="E28" s="281"/>
      <c r="F28" s="281"/>
      <c r="G28" s="281"/>
      <c r="H28" s="281"/>
      <c r="I28" s="282"/>
      <c r="J28" s="281"/>
      <c r="K28" s="281"/>
      <c r="L28" s="281"/>
    </row>
    <row r="29" spans="1:16" x14ac:dyDescent="0.25">
      <c r="A29" s="90" t="s">
        <v>123</v>
      </c>
      <c r="B29" s="94" t="s">
        <v>124</v>
      </c>
      <c r="C29" s="92" t="e">
        <f t="shared" ref="C29:C30" si="13">C30</f>
        <v>#REF!</v>
      </c>
      <c r="D29" s="281">
        <f t="shared" ref="D29:L30" si="14">D30</f>
        <v>72.837999999999994</v>
      </c>
      <c r="E29" s="92">
        <f t="shared" si="14"/>
        <v>74.007000000000005</v>
      </c>
      <c r="F29" s="281">
        <f t="shared" si="14"/>
        <v>113.898</v>
      </c>
      <c r="G29" s="281">
        <f t="shared" si="14"/>
        <v>118.163</v>
      </c>
      <c r="H29" s="281">
        <f t="shared" si="14"/>
        <v>121.578</v>
      </c>
      <c r="I29" s="281">
        <f t="shared" si="14"/>
        <v>137.88499999999999</v>
      </c>
      <c r="J29" s="92">
        <f t="shared" si="14"/>
        <v>164.81</v>
      </c>
      <c r="K29" s="281">
        <f>K30</f>
        <v>473.12399999999997</v>
      </c>
      <c r="L29" s="281">
        <f t="shared" si="14"/>
        <v>494.86500000000001</v>
      </c>
    </row>
    <row r="30" spans="1:16" ht="31.5" x14ac:dyDescent="0.25">
      <c r="A30" s="90" t="s">
        <v>125</v>
      </c>
      <c r="B30" s="94" t="s">
        <v>126</v>
      </c>
      <c r="C30" s="92" t="e">
        <f t="shared" si="13"/>
        <v>#REF!</v>
      </c>
      <c r="D30" s="281">
        <f t="shared" si="14"/>
        <v>72.837999999999994</v>
      </c>
      <c r="E30" s="281">
        <f t="shared" si="14"/>
        <v>74.007000000000005</v>
      </c>
      <c r="F30" s="281">
        <f t="shared" si="14"/>
        <v>113.898</v>
      </c>
      <c r="G30" s="281">
        <f t="shared" si="14"/>
        <v>118.163</v>
      </c>
      <c r="H30" s="281">
        <f t="shared" si="14"/>
        <v>121.578</v>
      </c>
      <c r="I30" s="281">
        <f t="shared" si="14"/>
        <v>137.88499999999999</v>
      </c>
      <c r="J30" s="281">
        <f t="shared" si="14"/>
        <v>164.81</v>
      </c>
      <c r="K30" s="280">
        <f>D30+F30+H30+J30</f>
        <v>473.12399999999997</v>
      </c>
      <c r="L30" s="280">
        <f>E30+G30+I30+J30</f>
        <v>494.86500000000001</v>
      </c>
    </row>
    <row r="31" spans="1:16" collapsed="1" x14ac:dyDescent="0.25">
      <c r="A31" s="90" t="s">
        <v>127</v>
      </c>
      <c r="B31" s="95" t="s">
        <v>128</v>
      </c>
      <c r="C31" s="92" t="e">
        <f>'Приложение 2'!#REF!</f>
        <v>#REF!</v>
      </c>
      <c r="D31" s="281">
        <f t="shared" ref="D31:F31" si="15">IF(D71&lt;D73,D71,D73)</f>
        <v>72.837999999999994</v>
      </c>
      <c r="E31" s="281">
        <f t="shared" ref="E31:I31" si="16">IF(E71&lt;E73,E71,E73)</f>
        <v>74.007000000000005</v>
      </c>
      <c r="F31" s="281">
        <f t="shared" si="15"/>
        <v>113.898</v>
      </c>
      <c r="G31" s="281">
        <f t="shared" si="16"/>
        <v>118.163</v>
      </c>
      <c r="H31" s="281">
        <f t="shared" si="16"/>
        <v>121.578</v>
      </c>
      <c r="I31" s="281">
        <f t="shared" si="16"/>
        <v>137.88499999999999</v>
      </c>
      <c r="J31" s="281">
        <f t="shared" ref="J31" si="17">IF(J71&lt;J73,J71,J73)</f>
        <v>164.81</v>
      </c>
      <c r="K31" s="280">
        <f>D31+F31+H31+J31</f>
        <v>473.12399999999997</v>
      </c>
      <c r="L31" s="280">
        <f>E31+G31+I31+J31</f>
        <v>494.86500000000001</v>
      </c>
    </row>
    <row r="32" spans="1:16" hidden="1" outlineLevel="1" x14ac:dyDescent="0.25">
      <c r="A32" s="90"/>
      <c r="B32" s="95"/>
      <c r="C32" s="92"/>
      <c r="D32" s="281"/>
      <c r="E32" s="281"/>
      <c r="F32" s="281"/>
      <c r="G32" s="281"/>
      <c r="H32" s="281"/>
      <c r="I32" s="282"/>
      <c r="J32" s="281"/>
      <c r="K32" s="281"/>
      <c r="L32" s="281"/>
    </row>
    <row r="33" spans="1:12" hidden="1" outlineLevel="1" x14ac:dyDescent="0.25">
      <c r="A33" s="90"/>
      <c r="B33" s="95"/>
      <c r="C33" s="92"/>
      <c r="D33" s="281"/>
      <c r="E33" s="281"/>
      <c r="F33" s="281"/>
      <c r="G33" s="281"/>
      <c r="H33" s="281"/>
      <c r="I33" s="282"/>
      <c r="J33" s="281"/>
      <c r="K33" s="281"/>
      <c r="L33" s="281"/>
    </row>
    <row r="34" spans="1:12" collapsed="1" x14ac:dyDescent="0.25">
      <c r="A34" s="90" t="s">
        <v>129</v>
      </c>
      <c r="B34" s="94" t="s">
        <v>130</v>
      </c>
      <c r="C34" s="92"/>
      <c r="D34" s="281"/>
      <c r="E34" s="281"/>
      <c r="F34" s="281"/>
      <c r="G34" s="281"/>
      <c r="H34" s="281"/>
      <c r="I34" s="282"/>
      <c r="J34" s="281"/>
      <c r="K34" s="281"/>
      <c r="L34" s="281"/>
    </row>
    <row r="35" spans="1:12" ht="31.5" x14ac:dyDescent="0.25">
      <c r="A35" s="90" t="s">
        <v>131</v>
      </c>
      <c r="B35" s="94" t="s">
        <v>132</v>
      </c>
      <c r="C35" s="92"/>
      <c r="D35" s="281"/>
      <c r="E35" s="281"/>
      <c r="F35" s="281"/>
      <c r="G35" s="281"/>
      <c r="H35" s="281"/>
      <c r="I35" s="282"/>
      <c r="J35" s="281"/>
      <c r="K35" s="281"/>
      <c r="L35" s="281"/>
    </row>
    <row r="36" spans="1:12" collapsed="1" x14ac:dyDescent="0.25">
      <c r="A36" s="90" t="s">
        <v>133</v>
      </c>
      <c r="B36" s="95" t="s">
        <v>128</v>
      </c>
      <c r="C36" s="92"/>
      <c r="D36" s="281"/>
      <c r="E36" s="281"/>
      <c r="F36" s="281"/>
      <c r="G36" s="281"/>
      <c r="H36" s="281"/>
      <c r="I36" s="282"/>
      <c r="J36" s="281"/>
      <c r="K36" s="281"/>
      <c r="L36" s="281"/>
    </row>
    <row r="37" spans="1:12" hidden="1" outlineLevel="1" x14ac:dyDescent="0.25">
      <c r="A37" s="90"/>
      <c r="B37" s="95"/>
      <c r="C37" s="92"/>
      <c r="D37" s="281"/>
      <c r="E37" s="281"/>
      <c r="F37" s="281"/>
      <c r="G37" s="281"/>
      <c r="H37" s="281"/>
      <c r="I37" s="282"/>
      <c r="J37" s="281"/>
      <c r="K37" s="281"/>
      <c r="L37" s="281"/>
    </row>
    <row r="38" spans="1:12" hidden="1" outlineLevel="1" x14ac:dyDescent="0.25">
      <c r="A38" s="90"/>
      <c r="B38" s="95"/>
      <c r="C38" s="92"/>
      <c r="D38" s="281"/>
      <c r="E38" s="281"/>
      <c r="F38" s="281"/>
      <c r="G38" s="281"/>
      <c r="H38" s="281"/>
      <c r="I38" s="282"/>
      <c r="J38" s="281"/>
      <c r="K38" s="281"/>
      <c r="L38" s="281"/>
    </row>
    <row r="39" spans="1:12" collapsed="1" x14ac:dyDescent="0.25">
      <c r="A39" s="90" t="s">
        <v>134</v>
      </c>
      <c r="B39" s="93" t="s">
        <v>135</v>
      </c>
      <c r="C39" s="92" t="e">
        <f>C31*0.18</f>
        <v>#REF!</v>
      </c>
      <c r="D39" s="281">
        <f t="shared" ref="D39:F39" si="18">D76</f>
        <v>29.845924999999994</v>
      </c>
      <c r="E39" s="281">
        <f t="shared" ref="E39:I39" si="19">E76</f>
        <v>28.573717513666651</v>
      </c>
      <c r="F39" s="281">
        <f t="shared" si="18"/>
        <v>43.800041768185707</v>
      </c>
      <c r="G39" s="281">
        <f t="shared" si="19"/>
        <v>65.437972515153263</v>
      </c>
      <c r="H39" s="281">
        <f t="shared" si="19"/>
        <v>46.199999999999989</v>
      </c>
      <c r="I39" s="281">
        <f t="shared" si="19"/>
        <v>59.394744079508996</v>
      </c>
      <c r="J39" s="281">
        <f t="shared" ref="J39" si="20">J76</f>
        <v>60.502596062880343</v>
      </c>
      <c r="K39" s="280">
        <f>D39+F39+H39+J39</f>
        <v>180.34856283106603</v>
      </c>
      <c r="L39" s="280">
        <f>E39+G39+I39+J39</f>
        <v>213.90903017120925</v>
      </c>
    </row>
    <row r="40" spans="1:12" x14ac:dyDescent="0.25">
      <c r="A40" s="90" t="s">
        <v>136</v>
      </c>
      <c r="B40" s="93" t="s">
        <v>137</v>
      </c>
      <c r="C40" s="92"/>
      <c r="D40" s="281"/>
      <c r="E40" s="281"/>
      <c r="F40" s="281"/>
      <c r="G40" s="281"/>
      <c r="H40" s="281"/>
      <c r="I40" s="282"/>
      <c r="J40" s="281"/>
      <c r="K40" s="283"/>
      <c r="L40" s="283"/>
    </row>
    <row r="41" spans="1:12" x14ac:dyDescent="0.25">
      <c r="A41" s="90" t="s">
        <v>138</v>
      </c>
      <c r="B41" s="94" t="s">
        <v>139</v>
      </c>
      <c r="C41" s="92"/>
      <c r="D41" s="281"/>
      <c r="E41" s="281"/>
      <c r="F41" s="281"/>
      <c r="G41" s="281"/>
      <c r="H41" s="281"/>
      <c r="I41" s="282"/>
      <c r="J41" s="281"/>
      <c r="K41" s="281"/>
      <c r="L41" s="281"/>
    </row>
    <row r="42" spans="1:12" x14ac:dyDescent="0.25">
      <c r="A42" s="90" t="s">
        <v>140</v>
      </c>
      <c r="B42" s="94" t="s">
        <v>141</v>
      </c>
      <c r="C42" s="92"/>
      <c r="D42" s="281"/>
      <c r="E42" s="281"/>
      <c r="F42" s="281"/>
      <c r="G42" s="281"/>
      <c r="H42" s="281"/>
      <c r="I42" s="282"/>
      <c r="J42" s="281"/>
      <c r="K42" s="281"/>
      <c r="L42" s="281"/>
    </row>
    <row r="43" spans="1:12" x14ac:dyDescent="0.25">
      <c r="A43" s="90" t="s">
        <v>142</v>
      </c>
      <c r="B43" s="91" t="s">
        <v>143</v>
      </c>
      <c r="C43" s="92"/>
      <c r="D43" s="281">
        <f t="shared" ref="D43:L43" si="21">D44</f>
        <v>0</v>
      </c>
      <c r="E43" s="281">
        <f t="shared" si="21"/>
        <v>0</v>
      </c>
      <c r="F43" s="281">
        <f t="shared" si="21"/>
        <v>0</v>
      </c>
      <c r="G43" s="281">
        <f t="shared" si="21"/>
        <v>0</v>
      </c>
      <c r="H43" s="281">
        <f t="shared" si="21"/>
        <v>0</v>
      </c>
      <c r="I43" s="281">
        <f t="shared" si="21"/>
        <v>0</v>
      </c>
      <c r="J43" s="281">
        <f t="shared" si="21"/>
        <v>0</v>
      </c>
      <c r="K43" s="281">
        <f t="shared" si="21"/>
        <v>0</v>
      </c>
      <c r="L43" s="281">
        <f t="shared" si="21"/>
        <v>0</v>
      </c>
    </row>
    <row r="44" spans="1:12" outlineLevel="1" x14ac:dyDescent="0.25">
      <c r="A44" s="90" t="s">
        <v>144</v>
      </c>
      <c r="B44" s="93" t="s">
        <v>145</v>
      </c>
      <c r="C44" s="92"/>
      <c r="D44" s="281">
        <f t="shared" ref="D44:G44" si="22">IF(D75&lt;0,0,D75)</f>
        <v>0</v>
      </c>
      <c r="E44" s="281">
        <f t="shared" si="22"/>
        <v>0</v>
      </c>
      <c r="F44" s="281">
        <f t="shared" si="22"/>
        <v>0</v>
      </c>
      <c r="G44" s="281">
        <f t="shared" si="22"/>
        <v>0</v>
      </c>
      <c r="H44" s="281">
        <f t="shared" ref="H44:J44" si="23">IF(H75&lt;0,0,H75)</f>
        <v>0</v>
      </c>
      <c r="I44" s="281">
        <f t="shared" si="23"/>
        <v>0</v>
      </c>
      <c r="J44" s="281">
        <f t="shared" si="23"/>
        <v>0</v>
      </c>
      <c r="K44" s="280">
        <f>D44+F44+H44+J44</f>
        <v>0</v>
      </c>
      <c r="L44" s="280">
        <f>E44+G44+I44+J44</f>
        <v>0</v>
      </c>
    </row>
    <row r="45" spans="1:12" outlineLevel="1" x14ac:dyDescent="0.25">
      <c r="A45" s="90" t="s">
        <v>146</v>
      </c>
      <c r="B45" s="93" t="s">
        <v>147</v>
      </c>
      <c r="C45" s="92"/>
      <c r="D45" s="281"/>
      <c r="E45" s="281"/>
      <c r="F45" s="281"/>
      <c r="G45" s="281"/>
      <c r="H45" s="281"/>
      <c r="I45" s="282"/>
      <c r="J45" s="281"/>
      <c r="K45" s="281"/>
      <c r="L45" s="281"/>
    </row>
    <row r="46" spans="1:12" outlineLevel="1" x14ac:dyDescent="0.25">
      <c r="A46" s="90" t="s">
        <v>148</v>
      </c>
      <c r="B46" s="93" t="s">
        <v>149</v>
      </c>
      <c r="C46" s="92"/>
      <c r="D46" s="281"/>
      <c r="E46" s="281"/>
      <c r="F46" s="281"/>
      <c r="G46" s="281"/>
      <c r="H46" s="281"/>
      <c r="I46" s="282"/>
      <c r="J46" s="281"/>
      <c r="K46" s="281"/>
      <c r="L46" s="281"/>
    </row>
    <row r="47" spans="1:12" outlineLevel="1" x14ac:dyDescent="0.25">
      <c r="A47" s="90" t="s">
        <v>150</v>
      </c>
      <c r="B47" s="93" t="s">
        <v>151</v>
      </c>
      <c r="C47" s="92"/>
      <c r="D47" s="281"/>
      <c r="E47" s="281"/>
      <c r="F47" s="281"/>
      <c r="G47" s="281"/>
      <c r="H47" s="281"/>
      <c r="I47" s="282"/>
      <c r="J47" s="281"/>
      <c r="K47" s="281"/>
      <c r="L47" s="281"/>
    </row>
    <row r="48" spans="1:12" outlineLevel="1" x14ac:dyDescent="0.25">
      <c r="A48" s="90" t="s">
        <v>152</v>
      </c>
      <c r="B48" s="93" t="s">
        <v>153</v>
      </c>
      <c r="C48" s="92"/>
      <c r="D48" s="281"/>
      <c r="E48" s="281"/>
      <c r="F48" s="281"/>
      <c r="G48" s="281"/>
      <c r="H48" s="281"/>
      <c r="I48" s="282"/>
      <c r="J48" s="281"/>
      <c r="K48" s="281"/>
      <c r="L48" s="281"/>
    </row>
    <row r="49" spans="1:42" outlineLevel="1" x14ac:dyDescent="0.25">
      <c r="A49" s="90" t="s">
        <v>154</v>
      </c>
      <c r="B49" s="94" t="s">
        <v>155</v>
      </c>
      <c r="C49" s="92"/>
      <c r="D49" s="281"/>
      <c r="E49" s="281"/>
      <c r="F49" s="281"/>
      <c r="G49" s="281"/>
      <c r="H49" s="281"/>
      <c r="I49" s="282"/>
      <c r="J49" s="281"/>
      <c r="K49" s="281"/>
      <c r="L49" s="281"/>
    </row>
    <row r="50" spans="1:42" ht="33" customHeight="1" outlineLevel="1" x14ac:dyDescent="0.25">
      <c r="A50" s="90" t="s">
        <v>156</v>
      </c>
      <c r="B50" s="95" t="s">
        <v>157</v>
      </c>
      <c r="C50" s="92"/>
      <c r="D50" s="281"/>
      <c r="E50" s="281"/>
      <c r="F50" s="281"/>
      <c r="G50" s="281"/>
      <c r="H50" s="281"/>
      <c r="I50" s="282"/>
      <c r="J50" s="281"/>
      <c r="K50" s="281"/>
      <c r="L50" s="281"/>
    </row>
    <row r="51" spans="1:42" ht="31.5" outlineLevel="1" x14ac:dyDescent="0.25">
      <c r="A51" s="90" t="s">
        <v>158</v>
      </c>
      <c r="B51" s="94" t="s">
        <v>159</v>
      </c>
      <c r="C51" s="92"/>
      <c r="D51" s="281"/>
      <c r="E51" s="281"/>
      <c r="F51" s="281"/>
      <c r="G51" s="281"/>
      <c r="H51" s="281"/>
      <c r="I51" s="282"/>
      <c r="J51" s="281"/>
      <c r="K51" s="281"/>
      <c r="L51" s="281"/>
    </row>
    <row r="52" spans="1:42" ht="47.25" outlineLevel="1" x14ac:dyDescent="0.25">
      <c r="A52" s="90" t="s">
        <v>160</v>
      </c>
      <c r="B52" s="95" t="s">
        <v>161</v>
      </c>
      <c r="C52" s="92"/>
      <c r="D52" s="281"/>
      <c r="E52" s="281"/>
      <c r="F52" s="281"/>
      <c r="G52" s="281"/>
      <c r="H52" s="281"/>
      <c r="I52" s="282"/>
      <c r="J52" s="281"/>
      <c r="K52" s="281"/>
      <c r="L52" s="281"/>
    </row>
    <row r="53" spans="1:42" outlineLevel="1" x14ac:dyDescent="0.25">
      <c r="A53" s="90" t="s">
        <v>162</v>
      </c>
      <c r="B53" s="93" t="s">
        <v>163</v>
      </c>
      <c r="C53" s="92"/>
      <c r="D53" s="281"/>
      <c r="E53" s="281"/>
      <c r="F53" s="281"/>
      <c r="G53" s="281"/>
      <c r="H53" s="281"/>
      <c r="I53" s="282"/>
      <c r="J53" s="281"/>
      <c r="K53" s="281"/>
      <c r="L53" s="281"/>
    </row>
    <row r="54" spans="1:42" outlineLevel="1" x14ac:dyDescent="0.25">
      <c r="A54" s="90" t="s">
        <v>164</v>
      </c>
      <c r="B54" s="93" t="s">
        <v>165</v>
      </c>
      <c r="C54" s="92"/>
      <c r="D54" s="281"/>
      <c r="E54" s="281"/>
      <c r="F54" s="281"/>
      <c r="G54" s="281"/>
      <c r="H54" s="281"/>
      <c r="I54" s="282"/>
      <c r="J54" s="281"/>
      <c r="K54" s="281"/>
      <c r="L54" s="281"/>
    </row>
    <row r="55" spans="1:42" collapsed="1" x14ac:dyDescent="0.25"/>
    <row r="56" spans="1:42" ht="39" hidden="1" customHeight="1" outlineLevel="1" x14ac:dyDescent="0.25">
      <c r="A56" s="333" t="s">
        <v>49</v>
      </c>
      <c r="B56" s="333"/>
      <c r="C56" s="333"/>
      <c r="D56" s="333"/>
      <c r="E56" s="333"/>
      <c r="F56" s="333"/>
      <c r="G56" s="333"/>
      <c r="H56" s="333"/>
      <c r="I56" s="333"/>
      <c r="J56" s="333"/>
      <c r="K56" s="333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</row>
    <row r="57" spans="1:42" ht="37.5" hidden="1" customHeight="1" outlineLevel="1" x14ac:dyDescent="0.25">
      <c r="A57" s="333" t="s">
        <v>50</v>
      </c>
      <c r="B57" s="333"/>
      <c r="C57" s="333"/>
      <c r="D57" s="333"/>
      <c r="E57" s="333"/>
      <c r="F57" s="333"/>
      <c r="G57" s="333"/>
      <c r="H57" s="333"/>
      <c r="I57" s="333"/>
      <c r="J57" s="333"/>
      <c r="K57" s="333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</row>
    <row r="58" spans="1:42" ht="53.25" hidden="1" customHeight="1" outlineLevel="1" x14ac:dyDescent="0.25">
      <c r="A58" s="385" t="s">
        <v>166</v>
      </c>
      <c r="B58" s="385"/>
      <c r="C58" s="385"/>
      <c r="D58" s="385"/>
      <c r="E58" s="385"/>
      <c r="F58" s="385"/>
      <c r="G58" s="385"/>
      <c r="H58" s="385"/>
      <c r="I58" s="385"/>
      <c r="J58" s="385"/>
      <c r="K58" s="385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</row>
    <row r="59" spans="1:42" ht="48.75" hidden="1" customHeight="1" outlineLevel="1" x14ac:dyDescent="0.25">
      <c r="A59" s="385" t="s">
        <v>167</v>
      </c>
      <c r="B59" s="385"/>
      <c r="C59" s="385"/>
      <c r="D59" s="385"/>
      <c r="E59" s="385"/>
      <c r="F59" s="385"/>
      <c r="G59" s="385"/>
      <c r="H59" s="385"/>
      <c r="I59" s="385"/>
      <c r="J59" s="385"/>
      <c r="K59" s="385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</row>
    <row r="60" spans="1:42" ht="144" hidden="1" customHeight="1" outlineLevel="1" x14ac:dyDescent="0.25">
      <c r="A60" s="339" t="s">
        <v>168</v>
      </c>
      <c r="B60" s="339"/>
      <c r="C60" s="339"/>
      <c r="D60" s="339"/>
      <c r="E60" s="339"/>
      <c r="F60" s="339"/>
      <c r="G60" s="339"/>
      <c r="H60" s="339"/>
      <c r="I60" s="339"/>
      <c r="J60" s="339"/>
      <c r="K60" s="339"/>
      <c r="L60" s="33"/>
    </row>
    <row r="61" spans="1:42" ht="132" hidden="1" customHeight="1" outlineLevel="1" x14ac:dyDescent="0.25">
      <c r="A61" s="384" t="s">
        <v>169</v>
      </c>
      <c r="B61" s="384"/>
      <c r="C61" s="384"/>
      <c r="D61" s="384"/>
      <c r="E61" s="384"/>
      <c r="F61" s="384"/>
      <c r="G61" s="384"/>
      <c r="H61" s="384"/>
      <c r="I61" s="384"/>
      <c r="J61" s="384"/>
      <c r="K61" s="384"/>
    </row>
    <row r="62" spans="1:42" collapsed="1" x14ac:dyDescent="0.25"/>
    <row r="63" spans="1:42" x14ac:dyDescent="0.25">
      <c r="C63" s="96"/>
      <c r="D63" s="96"/>
      <c r="E63" s="96"/>
      <c r="F63" s="96"/>
      <c r="G63" s="96"/>
      <c r="H63" s="96"/>
      <c r="I63" s="96"/>
      <c r="J63" s="96"/>
      <c r="K63" s="96"/>
    </row>
    <row r="66" spans="1:21" ht="31.5" x14ac:dyDescent="0.25">
      <c r="B66" s="166" t="s">
        <v>342</v>
      </c>
      <c r="C66" s="151"/>
      <c r="D66" s="151"/>
      <c r="E66" s="151"/>
      <c r="F66" s="151"/>
      <c r="G66" s="151"/>
      <c r="H66" s="1" t="s">
        <v>343</v>
      </c>
      <c r="I66" s="1"/>
      <c r="J66" s="1"/>
      <c r="K66" s="151"/>
      <c r="L66" s="151"/>
      <c r="M66" s="151"/>
      <c r="N66" s="151"/>
      <c r="O66" s="151"/>
      <c r="P66" s="1"/>
      <c r="Q66" s="34"/>
      <c r="R66" s="34"/>
      <c r="S66" s="34"/>
      <c r="T66" s="1"/>
      <c r="U66" s="1"/>
    </row>
    <row r="67" spans="1:21" x14ac:dyDescent="0.25">
      <c r="B67" s="1"/>
    </row>
    <row r="71" spans="1:21" outlineLevel="1" x14ac:dyDescent="0.25">
      <c r="B71" s="94" t="s">
        <v>170</v>
      </c>
      <c r="C71" s="92"/>
      <c r="D71" s="281">
        <f>'Приложение 4'!X49</f>
        <v>192.862145</v>
      </c>
      <c r="E71" s="284">
        <f>'Приложение 4'!AE49</f>
        <v>194.13134165833335</v>
      </c>
      <c r="F71" s="281">
        <f>'Приложение 4'!AL49</f>
        <v>238.71920884092825</v>
      </c>
      <c r="G71" s="281">
        <f>'Приложение 4'!AS49</f>
        <v>347.79327950484668</v>
      </c>
      <c r="H71" s="281">
        <f>'Приложение 4'!AZ49</f>
        <v>251.40199999999999</v>
      </c>
      <c r="I71" s="282">
        <f>'Приложение 4'!BG49</f>
        <v>325.00180323903902</v>
      </c>
      <c r="J71" s="279">
        <f>'Приложение 4'!BN49</f>
        <v>336.95589621014761</v>
      </c>
      <c r="K71" s="281">
        <f>D71+F71+H71+J71</f>
        <v>1019.9392500510758</v>
      </c>
      <c r="L71" s="281">
        <f>E71+G71+I71+J71</f>
        <v>1203.8823206123666</v>
      </c>
    </row>
    <row r="72" spans="1:21" outlineLevel="1" x14ac:dyDescent="0.25">
      <c r="A72" s="260"/>
      <c r="B72" s="264"/>
      <c r="C72" s="263"/>
      <c r="D72" s="282"/>
      <c r="E72" s="287"/>
      <c r="F72" s="282"/>
      <c r="G72" s="282"/>
      <c r="H72" s="282"/>
      <c r="I72" s="282"/>
      <c r="J72" s="282"/>
      <c r="K72" s="282"/>
      <c r="L72" s="282"/>
    </row>
    <row r="73" spans="1:21" outlineLevel="1" x14ac:dyDescent="0.25">
      <c r="B73" s="94" t="s">
        <v>171</v>
      </c>
      <c r="C73" s="92"/>
      <c r="D73" s="284">
        <v>72.837999999999994</v>
      </c>
      <c r="E73" s="284">
        <v>74.007000000000005</v>
      </c>
      <c r="F73" s="284">
        <v>113.898</v>
      </c>
      <c r="G73" s="284">
        <v>118.163</v>
      </c>
      <c r="H73" s="284">
        <v>121.578</v>
      </c>
      <c r="I73" s="287">
        <v>137.88499999999999</v>
      </c>
      <c r="J73" s="294">
        <v>164.81</v>
      </c>
      <c r="K73" s="284">
        <f t="shared" ref="K73:K77" si="24">D73+F73+H73+J73</f>
        <v>473.12399999999997</v>
      </c>
      <c r="L73" s="281">
        <f t="shared" ref="L73:L77" si="25">E73+G73+I73+J73</f>
        <v>494.86500000000001</v>
      </c>
      <c r="M73" s="286">
        <f>E73+G73+I73+J73</f>
        <v>494.86500000000001</v>
      </c>
    </row>
    <row r="74" spans="1:21" outlineLevel="1" x14ac:dyDescent="0.25">
      <c r="A74" s="129"/>
      <c r="B74" s="94" t="s">
        <v>275</v>
      </c>
      <c r="C74" s="92"/>
      <c r="D74" s="281">
        <f>D71-D73-D75</f>
        <v>120.024145</v>
      </c>
      <c r="E74" s="301">
        <f>E71-E73-E75</f>
        <v>120.12434165833335</v>
      </c>
      <c r="F74" s="281">
        <f>F71-F73-F75</f>
        <v>124.82120884092825</v>
      </c>
      <c r="G74" s="285">
        <f>G77-G73-G76</f>
        <v>229.63027950484667</v>
      </c>
      <c r="H74" s="284">
        <f>H71-H73-H75</f>
        <v>129.82399999999998</v>
      </c>
      <c r="I74" s="285">
        <f>I77-I73-I76</f>
        <v>187.11680323903903</v>
      </c>
      <c r="J74" s="285">
        <f>J77-J73-J76</f>
        <v>172.14589621014761</v>
      </c>
      <c r="K74" s="281">
        <f t="shared" si="24"/>
        <v>546.81525005107585</v>
      </c>
      <c r="L74" s="281">
        <f t="shared" si="25"/>
        <v>709.01732061236658</v>
      </c>
      <c r="M74" s="286">
        <f>E74+G74+I74+J74</f>
        <v>709.01732061236658</v>
      </c>
    </row>
    <row r="75" spans="1:21" outlineLevel="1" x14ac:dyDescent="0.25">
      <c r="B75" s="94" t="s">
        <v>145</v>
      </c>
      <c r="C75" s="92"/>
      <c r="D75" s="281"/>
      <c r="E75" s="284"/>
      <c r="F75" s="284"/>
      <c r="G75" s="284"/>
      <c r="H75" s="284"/>
      <c r="I75" s="284"/>
      <c r="J75" s="284"/>
      <c r="K75" s="281"/>
      <c r="L75" s="281">
        <f t="shared" si="25"/>
        <v>0</v>
      </c>
      <c r="M75" s="286">
        <f>E75+G75+I75+J75</f>
        <v>0</v>
      </c>
      <c r="N75" s="97"/>
    </row>
    <row r="76" spans="1:21" outlineLevel="1" x14ac:dyDescent="0.25">
      <c r="B76" s="94" t="s">
        <v>172</v>
      </c>
      <c r="C76" s="92"/>
      <c r="D76" s="281">
        <f>D77-D71</f>
        <v>29.845924999999994</v>
      </c>
      <c r="E76" s="284">
        <f>E77-E71</f>
        <v>28.573717513666651</v>
      </c>
      <c r="F76" s="281">
        <f t="shared" ref="F76:H76" si="26">F77-F71</f>
        <v>43.800041768185707</v>
      </c>
      <c r="G76" s="281">
        <f>G77-G71</f>
        <v>65.437972515153263</v>
      </c>
      <c r="H76" s="281">
        <f t="shared" si="26"/>
        <v>46.199999999999989</v>
      </c>
      <c r="I76" s="281">
        <f>I77-I71</f>
        <v>59.394744079508996</v>
      </c>
      <c r="J76" s="281">
        <f>J77-J71</f>
        <v>60.502596062880343</v>
      </c>
      <c r="K76" s="281">
        <f t="shared" si="24"/>
        <v>180.34856283106603</v>
      </c>
      <c r="L76" s="281">
        <f t="shared" si="25"/>
        <v>213.90903017120925</v>
      </c>
      <c r="M76" s="286">
        <f>E76+G76+I76+J76</f>
        <v>213.90903017120925</v>
      </c>
    </row>
    <row r="77" spans="1:21" outlineLevel="1" x14ac:dyDescent="0.25">
      <c r="B77" s="94" t="s">
        <v>173</v>
      </c>
      <c r="C77" s="92"/>
      <c r="D77" s="281">
        <f>'Приложение 1'!Q48</f>
        <v>222.70806999999999</v>
      </c>
      <c r="E77" s="284">
        <f>'Приложение 1'!V48</f>
        <v>222.70505917200001</v>
      </c>
      <c r="F77" s="281">
        <f>'Приложение 1'!AA48</f>
        <v>282.51925060911395</v>
      </c>
      <c r="G77" s="281">
        <f>'Приложение 1'!AF48</f>
        <v>413.23125201999994</v>
      </c>
      <c r="H77" s="281">
        <f>'Приложение 1'!AK48</f>
        <v>297.60199999999998</v>
      </c>
      <c r="I77" s="282">
        <f>'Приложение 1'!AS48</f>
        <v>384.39654731854802</v>
      </c>
      <c r="J77" s="279">
        <f>'Приложение 1'!AX48</f>
        <v>397.45849227302796</v>
      </c>
      <c r="K77" s="281">
        <f t="shared" si="24"/>
        <v>1200.2878128821419</v>
      </c>
      <c r="L77" s="281">
        <f t="shared" si="25"/>
        <v>1417.791350783576</v>
      </c>
    </row>
    <row r="78" spans="1:21" outlineLevel="1" x14ac:dyDescent="0.25">
      <c r="D78" s="97">
        <f t="shared" ref="D78:K78" si="27">D77-D17</f>
        <v>0</v>
      </c>
      <c r="E78" s="97">
        <f>E77-E17</f>
        <v>0</v>
      </c>
      <c r="F78" s="97">
        <f t="shared" si="27"/>
        <v>0</v>
      </c>
      <c r="G78" s="97">
        <f t="shared" ref="G78" si="28">G77-G17</f>
        <v>0</v>
      </c>
      <c r="H78" s="97"/>
      <c r="I78" s="97"/>
      <c r="J78" s="97"/>
      <c r="K78" s="97">
        <f t="shared" si="27"/>
        <v>0</v>
      </c>
      <c r="L78" s="97">
        <f>L77-L17</f>
        <v>0</v>
      </c>
    </row>
    <row r="79" spans="1:21" outlineLevel="1" x14ac:dyDescent="0.25">
      <c r="D79" s="97">
        <f>D77/1.2-D71</f>
        <v>-7.2720866666666666</v>
      </c>
      <c r="E79" s="97">
        <f>E77/1.2-E71</f>
        <v>-8.5437923483333407</v>
      </c>
      <c r="F79" s="97">
        <f t="shared" ref="F79:L79" si="29">F77/1.2-F71</f>
        <v>-3.2864999999999327</v>
      </c>
      <c r="G79" s="97">
        <f>G77/1.2-G71</f>
        <v>-3.4339028215133567</v>
      </c>
      <c r="H79" s="97"/>
      <c r="I79" s="97"/>
      <c r="J79" s="97"/>
      <c r="K79" s="97">
        <f t="shared" si="29"/>
        <v>-19.699405982624171</v>
      </c>
      <c r="L79" s="97">
        <f t="shared" si="29"/>
        <v>-22.389528292719888</v>
      </c>
    </row>
    <row r="81" spans="5:11" x14ac:dyDescent="0.25">
      <c r="F81" s="168"/>
      <c r="G81" s="172"/>
      <c r="I81" s="172"/>
      <c r="J81" s="172"/>
    </row>
    <row r="82" spans="5:11" x14ac:dyDescent="0.25">
      <c r="E82" s="167"/>
      <c r="F82" s="168"/>
      <c r="G82" s="169"/>
      <c r="I82" s="169"/>
      <c r="J82" s="169"/>
    </row>
    <row r="83" spans="5:11" x14ac:dyDescent="0.25">
      <c r="E83" s="97"/>
      <c r="F83" s="170"/>
      <c r="G83" s="171"/>
      <c r="I83" s="171"/>
      <c r="J83" s="171"/>
      <c r="K83" s="97"/>
    </row>
    <row r="84" spans="5:11" x14ac:dyDescent="0.25">
      <c r="E84" s="97"/>
    </row>
    <row r="87" spans="5:11" x14ac:dyDescent="0.25">
      <c r="E87" s="97"/>
    </row>
  </sheetData>
  <mergeCells count="21">
    <mergeCell ref="A60:K60"/>
    <mergeCell ref="A61:K61"/>
    <mergeCell ref="A56:K56"/>
    <mergeCell ref="A57:K57"/>
    <mergeCell ref="A58:K58"/>
    <mergeCell ref="A59:K59"/>
    <mergeCell ref="A17:B17"/>
    <mergeCell ref="A10:K10"/>
    <mergeCell ref="A11:K11"/>
    <mergeCell ref="A12:K12"/>
    <mergeCell ref="A14:A15"/>
    <mergeCell ref="B14:B15"/>
    <mergeCell ref="D14:E14"/>
    <mergeCell ref="F14:G14"/>
    <mergeCell ref="K14:L14"/>
    <mergeCell ref="H14:I14"/>
    <mergeCell ref="A5:K5"/>
    <mergeCell ref="A6:K6"/>
    <mergeCell ref="A7:K7"/>
    <mergeCell ref="A8:K8"/>
    <mergeCell ref="A9:K9"/>
  </mergeCells>
  <pageMargins left="0.31496062992125984" right="0.31496062992125984" top="0.35433070866141736" bottom="0.35433070866141736" header="0.31496062992125984" footer="0.31496062992125984"/>
  <pageSetup paperSize="9" scale="56" fitToHeight="2" orientation="landscape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J21"/>
  <sheetViews>
    <sheetView workbookViewId="0">
      <selection activeCell="A7" sqref="A7"/>
    </sheetView>
  </sheetViews>
  <sheetFormatPr defaultColWidth="9" defaultRowHeight="12" x14ac:dyDescent="0.2"/>
  <cols>
    <col min="1" max="1" width="9.75" style="98" bestFit="1" customWidth="1"/>
    <col min="2" max="2" width="60.75" style="98" bestFit="1" customWidth="1"/>
    <col min="3" max="3" width="12.75" style="98" bestFit="1" customWidth="1"/>
    <col min="4" max="4" width="8.125" style="98" bestFit="1" customWidth="1"/>
    <col min="5" max="5" width="8.125" style="98" hidden="1" bestFit="1" customWidth="1"/>
    <col min="6" max="6" width="8.125" style="98" bestFit="1" customWidth="1"/>
    <col min="7" max="7" width="8.125" style="98" hidden="1" bestFit="1" customWidth="1"/>
    <col min="8" max="8" width="8.125" style="98" bestFit="1" customWidth="1"/>
    <col min="9" max="9" width="8.125" style="98" hidden="1" bestFit="1" customWidth="1"/>
    <col min="10" max="10" width="8.125" style="98" bestFit="1" customWidth="1"/>
    <col min="11" max="11" width="8.125" style="98" hidden="1" bestFit="1" customWidth="1"/>
    <col min="12" max="12" width="8.125" style="98" bestFit="1" customWidth="1"/>
    <col min="13" max="13" width="8.125" style="98" hidden="1" bestFit="1" customWidth="1"/>
    <col min="14" max="14" width="8.125" style="98" bestFit="1" customWidth="1"/>
    <col min="15" max="15" width="8.125" style="98" hidden="1" bestFit="1" customWidth="1"/>
    <col min="16" max="16" width="8.125" style="98" bestFit="1" customWidth="1"/>
    <col min="17" max="17" width="8.125" style="98" hidden="1" bestFit="1" customWidth="1"/>
    <col min="18" max="18" width="8.125" style="98" bestFit="1" customWidth="1"/>
    <col min="19" max="19" width="8.125" style="98" hidden="1" bestFit="1" customWidth="1"/>
    <col min="20" max="20" width="8.125" style="98" bestFit="1" customWidth="1"/>
    <col min="21" max="21" width="8.125" style="98" hidden="1" bestFit="1" customWidth="1"/>
    <col min="22" max="22" width="8.125" style="98" bestFit="1" customWidth="1"/>
    <col min="23" max="23" width="8.125" style="98" hidden="1" bestFit="1" customWidth="1"/>
    <col min="24" max="24" width="8.125" style="98" bestFit="1" customWidth="1"/>
    <col min="25" max="25" width="8.125" style="98" hidden="1" bestFit="1" customWidth="1"/>
    <col min="26" max="31" width="8.125" style="98" bestFit="1" customWidth="1"/>
    <col min="32" max="32" width="8.125" style="98" hidden="1" bestFit="1" customWidth="1"/>
    <col min="33" max="33" width="8.125" style="98" bestFit="1" customWidth="1"/>
    <col min="34" max="34" width="8.125" style="98" hidden="1" bestFit="1" customWidth="1"/>
    <col min="35" max="35" width="8.125" style="98" bestFit="1" customWidth="1"/>
    <col min="36" max="36" width="8.125" style="98" hidden="1" bestFit="1" customWidth="1"/>
    <col min="37" max="37" width="8.125" style="98" bestFit="1" customWidth="1"/>
    <col min="38" max="38" width="8.125" style="98" hidden="1" bestFit="1" customWidth="1"/>
    <col min="39" max="39" width="8.125" style="98" bestFit="1" customWidth="1"/>
    <col min="40" max="40" width="8.125" style="98" hidden="1" bestFit="1" customWidth="1"/>
    <col min="41" max="41" width="8.125" style="98" bestFit="1" customWidth="1"/>
    <col min="42" max="42" width="8.125" style="98" hidden="1" bestFit="1" customWidth="1"/>
    <col min="43" max="43" width="8.125" style="98" bestFit="1" customWidth="1"/>
    <col min="44" max="44" width="8.125" style="98" hidden="1" bestFit="1" customWidth="1"/>
    <col min="45" max="45" width="8.125" style="98" bestFit="1" customWidth="1"/>
    <col min="46" max="46" width="8.125" style="98" hidden="1" bestFit="1" customWidth="1"/>
    <col min="47" max="47" width="8.125" style="98" bestFit="1" customWidth="1"/>
    <col min="48" max="48" width="8.125" style="98" hidden="1" bestFit="1" customWidth="1"/>
    <col min="49" max="49" width="8.125" style="98" bestFit="1" customWidth="1"/>
    <col min="50" max="50" width="9" style="98" bestFit="1"/>
    <col min="51" max="16384" width="9" style="98"/>
  </cols>
  <sheetData>
    <row r="1" spans="1:62" ht="22.5" x14ac:dyDescent="0.2">
      <c r="AW1" s="2" t="s">
        <v>0</v>
      </c>
    </row>
    <row r="2" spans="1:62" ht="22.5" x14ac:dyDescent="0.3">
      <c r="J2" s="99"/>
      <c r="K2" s="386"/>
      <c r="L2" s="386"/>
      <c r="M2" s="386"/>
      <c r="N2" s="386"/>
      <c r="O2" s="99"/>
      <c r="AW2" s="3" t="s">
        <v>1</v>
      </c>
    </row>
    <row r="3" spans="1:62" ht="18.75" x14ac:dyDescent="0.3">
      <c r="AW3" s="3"/>
    </row>
    <row r="4" spans="1:62" ht="18.75" x14ac:dyDescent="0.2">
      <c r="A4" s="387" t="s">
        <v>2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387"/>
      <c r="U4" s="387"/>
      <c r="V4" s="387"/>
      <c r="W4" s="387"/>
      <c r="X4" s="387"/>
      <c r="Y4" s="387"/>
      <c r="Z4" s="387"/>
      <c r="AA4" s="387"/>
      <c r="AB4" s="387"/>
      <c r="AC4" s="387"/>
      <c r="AD4" s="387"/>
      <c r="AE4" s="387"/>
      <c r="AF4" s="387"/>
      <c r="AG4" s="387"/>
      <c r="AH4" s="387"/>
      <c r="AI4" s="387"/>
      <c r="AJ4" s="387"/>
      <c r="AK4" s="387"/>
      <c r="AL4" s="387"/>
      <c r="AM4" s="387"/>
      <c r="AN4" s="387"/>
      <c r="AO4" s="387"/>
      <c r="AP4" s="387"/>
      <c r="AQ4" s="387"/>
      <c r="AR4" s="387"/>
      <c r="AS4" s="387"/>
      <c r="AT4" s="387"/>
      <c r="AU4" s="387"/>
      <c r="AV4" s="387"/>
      <c r="AW4" s="387"/>
    </row>
    <row r="5" spans="1:62" ht="18.75" x14ac:dyDescent="0.2">
      <c r="A5" s="387" t="s">
        <v>174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7"/>
      <c r="Z5" s="387"/>
      <c r="AA5" s="387"/>
      <c r="AB5" s="387"/>
      <c r="AC5" s="387"/>
      <c r="AD5" s="387"/>
      <c r="AE5" s="387"/>
      <c r="AF5" s="387"/>
      <c r="AG5" s="387"/>
      <c r="AH5" s="387"/>
      <c r="AI5" s="387"/>
      <c r="AJ5" s="387"/>
      <c r="AK5" s="387"/>
      <c r="AL5" s="387"/>
      <c r="AM5" s="387"/>
      <c r="AN5" s="387"/>
      <c r="AO5" s="387"/>
      <c r="AP5" s="387"/>
      <c r="AQ5" s="387"/>
      <c r="AR5" s="387"/>
      <c r="AS5" s="387"/>
      <c r="AT5" s="387"/>
      <c r="AU5" s="387"/>
      <c r="AV5" s="387"/>
      <c r="AW5" s="387"/>
    </row>
    <row r="6" spans="1:62" ht="21.75" x14ac:dyDescent="0.3">
      <c r="A6" s="388" t="s">
        <v>175</v>
      </c>
      <c r="B6" s="388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388"/>
      <c r="T6" s="388"/>
      <c r="U6" s="388"/>
      <c r="V6" s="388"/>
      <c r="W6" s="388"/>
      <c r="X6" s="388"/>
      <c r="Y6" s="388"/>
      <c r="Z6" s="388"/>
      <c r="AA6" s="388"/>
      <c r="AB6" s="388"/>
      <c r="AC6" s="388"/>
      <c r="AD6" s="388"/>
      <c r="AE6" s="388"/>
      <c r="AF6" s="388"/>
      <c r="AG6" s="388"/>
      <c r="AH6" s="388"/>
      <c r="AI6" s="388"/>
      <c r="AJ6" s="388"/>
      <c r="AK6" s="388"/>
      <c r="AL6" s="388"/>
      <c r="AM6" s="388"/>
      <c r="AN6" s="388"/>
      <c r="AO6" s="388"/>
      <c r="AP6" s="388"/>
      <c r="AQ6" s="388"/>
      <c r="AR6" s="388"/>
      <c r="AS6" s="388"/>
      <c r="AT6" s="388"/>
      <c r="AU6" s="388"/>
      <c r="AV6" s="388"/>
      <c r="AW6" s="388"/>
    </row>
    <row r="7" spans="1:62" ht="15.75" customHeight="1" x14ac:dyDescent="0.2"/>
    <row r="8" spans="1:62" ht="21.75" customHeight="1" x14ac:dyDescent="0.2">
      <c r="A8" s="317" t="s">
        <v>176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7"/>
      <c r="AK8" s="317"/>
      <c r="AL8" s="317"/>
      <c r="AM8" s="317"/>
      <c r="AN8" s="317"/>
      <c r="AO8" s="317"/>
      <c r="AP8" s="317"/>
      <c r="AQ8" s="317"/>
      <c r="AR8" s="317"/>
      <c r="AS8" s="317"/>
      <c r="AT8" s="317"/>
      <c r="AU8" s="317"/>
      <c r="AV8" s="317"/>
      <c r="AW8" s="317"/>
    </row>
    <row r="9" spans="1:62" ht="15.75" customHeight="1" x14ac:dyDescent="0.2">
      <c r="A9" s="318" t="s">
        <v>5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18"/>
      <c r="AG9" s="318"/>
      <c r="AH9" s="318"/>
      <c r="AI9" s="318"/>
      <c r="AJ9" s="318"/>
      <c r="AK9" s="318"/>
      <c r="AL9" s="318"/>
      <c r="AM9" s="318"/>
      <c r="AN9" s="318"/>
      <c r="AO9" s="318"/>
      <c r="AP9" s="318"/>
      <c r="AQ9" s="318"/>
      <c r="AR9" s="318"/>
      <c r="AS9" s="318"/>
      <c r="AT9" s="318"/>
      <c r="AU9" s="318"/>
      <c r="AV9" s="318"/>
      <c r="AW9" s="318"/>
    </row>
    <row r="10" spans="1:62" ht="15.75" customHeight="1" x14ac:dyDescent="0.3">
      <c r="A10" s="389"/>
      <c r="B10" s="389"/>
      <c r="C10" s="389"/>
      <c r="D10" s="389"/>
      <c r="E10" s="389"/>
      <c r="F10" s="389"/>
      <c r="G10" s="389"/>
      <c r="H10" s="389"/>
      <c r="I10" s="389"/>
      <c r="J10" s="389"/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89"/>
      <c r="Y10" s="389"/>
      <c r="Z10" s="389"/>
      <c r="AA10" s="389"/>
      <c r="AB10" s="389"/>
      <c r="AC10" s="389"/>
      <c r="AD10" s="389"/>
      <c r="AE10" s="389"/>
      <c r="AF10" s="389"/>
      <c r="AG10" s="389"/>
      <c r="AH10" s="389"/>
      <c r="AI10" s="389"/>
      <c r="AJ10" s="389"/>
      <c r="AK10" s="389"/>
      <c r="AL10" s="389"/>
      <c r="AM10" s="389"/>
      <c r="AN10" s="389"/>
      <c r="AO10" s="389"/>
      <c r="AP10" s="389"/>
      <c r="AQ10" s="389"/>
      <c r="AR10" s="389"/>
      <c r="AS10" s="389"/>
      <c r="AT10" s="389"/>
      <c r="AU10" s="389"/>
      <c r="AV10" s="389"/>
      <c r="AW10" s="389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</row>
    <row r="11" spans="1:62" s="100" customFormat="1" ht="33.75" customHeight="1" x14ac:dyDescent="0.25">
      <c r="A11" s="364" t="s">
        <v>6</v>
      </c>
      <c r="B11" s="364" t="s">
        <v>53</v>
      </c>
      <c r="C11" s="364" t="s">
        <v>177</v>
      </c>
      <c r="D11" s="364" t="s">
        <v>178</v>
      </c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90"/>
      <c r="Q11" s="364"/>
      <c r="R11" s="364"/>
      <c r="S11" s="364"/>
      <c r="T11" s="364"/>
      <c r="U11" s="390"/>
      <c r="V11" s="364"/>
      <c r="W11" s="364"/>
      <c r="X11" s="364"/>
      <c r="Y11" s="364"/>
      <c r="Z11" s="390"/>
      <c r="AA11" s="364"/>
      <c r="AB11" s="364"/>
      <c r="AC11" s="364"/>
      <c r="AD11" s="364"/>
      <c r="AE11" s="364"/>
      <c r="AF11" s="364"/>
      <c r="AG11" s="364"/>
      <c r="AH11" s="364"/>
      <c r="AI11" s="364"/>
      <c r="AJ11" s="364"/>
      <c r="AK11" s="364"/>
      <c r="AL11" s="364"/>
      <c r="AM11" s="364"/>
      <c r="AN11" s="364"/>
      <c r="AO11" s="364"/>
      <c r="AP11" s="364"/>
      <c r="AQ11" s="364"/>
      <c r="AR11" s="364"/>
      <c r="AS11" s="364"/>
      <c r="AT11" s="364"/>
      <c r="AU11" s="364"/>
      <c r="AV11" s="364"/>
      <c r="AW11" s="364"/>
    </row>
    <row r="12" spans="1:62" ht="176.25" customHeight="1" x14ac:dyDescent="0.2">
      <c r="A12" s="364"/>
      <c r="B12" s="364"/>
      <c r="C12" s="364"/>
      <c r="D12" s="364" t="s">
        <v>179</v>
      </c>
      <c r="E12" s="364"/>
      <c r="F12" s="364"/>
      <c r="G12" s="364"/>
      <c r="H12" s="364"/>
      <c r="I12" s="364"/>
      <c r="J12" s="364" t="s">
        <v>180</v>
      </c>
      <c r="K12" s="364"/>
      <c r="L12" s="364"/>
      <c r="M12" s="364"/>
      <c r="N12" s="364"/>
      <c r="O12" s="364"/>
      <c r="P12" s="364" t="s">
        <v>181</v>
      </c>
      <c r="Q12" s="364"/>
      <c r="R12" s="364"/>
      <c r="S12" s="364"/>
      <c r="T12" s="364"/>
      <c r="U12" s="364"/>
      <c r="V12" s="364" t="s">
        <v>182</v>
      </c>
      <c r="W12" s="364"/>
      <c r="X12" s="364"/>
      <c r="Y12" s="364"/>
      <c r="Z12" s="364"/>
      <c r="AA12" s="364"/>
      <c r="AB12" s="364"/>
      <c r="AC12" s="364"/>
      <c r="AD12" s="364"/>
      <c r="AE12" s="364"/>
      <c r="AF12" s="364"/>
      <c r="AG12" s="364" t="s">
        <v>183</v>
      </c>
      <c r="AH12" s="364"/>
      <c r="AI12" s="364"/>
      <c r="AJ12" s="364"/>
      <c r="AK12" s="364"/>
      <c r="AL12" s="364"/>
      <c r="AM12" s="364" t="s">
        <v>184</v>
      </c>
      <c r="AN12" s="364"/>
      <c r="AO12" s="364"/>
      <c r="AP12" s="364"/>
      <c r="AQ12" s="364"/>
      <c r="AR12" s="364"/>
      <c r="AS12" s="364" t="s">
        <v>185</v>
      </c>
      <c r="AT12" s="364"/>
      <c r="AU12" s="364"/>
      <c r="AV12" s="364"/>
      <c r="AW12" s="364"/>
    </row>
    <row r="13" spans="1:62" s="101" customFormat="1" ht="197.25" customHeight="1" x14ac:dyDescent="0.2">
      <c r="A13" s="364"/>
      <c r="B13" s="364"/>
      <c r="C13" s="364"/>
      <c r="D13" s="391" t="s">
        <v>186</v>
      </c>
      <c r="E13" s="391"/>
      <c r="F13" s="391" t="s">
        <v>187</v>
      </c>
      <c r="G13" s="391"/>
      <c r="H13" s="391" t="s">
        <v>188</v>
      </c>
      <c r="I13" s="391"/>
      <c r="J13" s="391" t="s">
        <v>187</v>
      </c>
      <c r="K13" s="391"/>
      <c r="L13" s="391" t="s">
        <v>187</v>
      </c>
      <c r="M13" s="391"/>
      <c r="N13" s="391" t="s">
        <v>188</v>
      </c>
      <c r="O13" s="391"/>
      <c r="P13" s="391" t="s">
        <v>187</v>
      </c>
      <c r="Q13" s="391"/>
      <c r="R13" s="391" t="s">
        <v>187</v>
      </c>
      <c r="S13" s="391"/>
      <c r="T13" s="391" t="s">
        <v>188</v>
      </c>
      <c r="U13" s="391"/>
      <c r="V13" s="391" t="s">
        <v>187</v>
      </c>
      <c r="W13" s="391"/>
      <c r="X13" s="391" t="s">
        <v>187</v>
      </c>
      <c r="Y13" s="391"/>
      <c r="Z13" s="103">
        <v>42675</v>
      </c>
      <c r="AA13" s="103">
        <v>43040</v>
      </c>
      <c r="AB13" s="103">
        <v>43405</v>
      </c>
      <c r="AC13" s="103">
        <v>43770</v>
      </c>
      <c r="AD13" s="103">
        <v>44136</v>
      </c>
      <c r="AE13" s="391" t="s">
        <v>188</v>
      </c>
      <c r="AF13" s="391"/>
      <c r="AG13" s="391" t="s">
        <v>187</v>
      </c>
      <c r="AH13" s="391"/>
      <c r="AI13" s="391" t="s">
        <v>187</v>
      </c>
      <c r="AJ13" s="391"/>
      <c r="AK13" s="391" t="s">
        <v>188</v>
      </c>
      <c r="AL13" s="391"/>
      <c r="AM13" s="391" t="s">
        <v>187</v>
      </c>
      <c r="AN13" s="391"/>
      <c r="AO13" s="391" t="s">
        <v>187</v>
      </c>
      <c r="AP13" s="391"/>
      <c r="AQ13" s="391" t="s">
        <v>188</v>
      </c>
      <c r="AR13" s="391"/>
      <c r="AS13" s="391" t="s">
        <v>187</v>
      </c>
      <c r="AT13" s="391"/>
      <c r="AU13" s="391" t="s">
        <v>187</v>
      </c>
      <c r="AV13" s="391"/>
      <c r="AW13" s="102" t="s">
        <v>188</v>
      </c>
    </row>
    <row r="14" spans="1:62" s="104" customFormat="1" ht="15.75" x14ac:dyDescent="0.25">
      <c r="A14" s="105">
        <v>1</v>
      </c>
      <c r="B14" s="106">
        <v>2</v>
      </c>
      <c r="C14" s="105">
        <v>3</v>
      </c>
      <c r="D14" s="107" t="s">
        <v>189</v>
      </c>
      <c r="E14" s="107" t="s">
        <v>190</v>
      </c>
      <c r="F14" s="107" t="s">
        <v>190</v>
      </c>
      <c r="G14" s="107" t="s">
        <v>191</v>
      </c>
      <c r="H14" s="107" t="s">
        <v>192</v>
      </c>
      <c r="I14" s="107" t="s">
        <v>192</v>
      </c>
      <c r="J14" s="107" t="s">
        <v>193</v>
      </c>
      <c r="K14" s="107" t="s">
        <v>194</v>
      </c>
      <c r="L14" s="107" t="s">
        <v>194</v>
      </c>
      <c r="M14" s="107" t="s">
        <v>195</v>
      </c>
      <c r="N14" s="107" t="s">
        <v>196</v>
      </c>
      <c r="O14" s="107" t="s">
        <v>196</v>
      </c>
      <c r="P14" s="107" t="s">
        <v>197</v>
      </c>
      <c r="Q14" s="107" t="s">
        <v>198</v>
      </c>
      <c r="R14" s="107" t="s">
        <v>198</v>
      </c>
      <c r="S14" s="107" t="s">
        <v>199</v>
      </c>
      <c r="T14" s="107" t="s">
        <v>200</v>
      </c>
      <c r="U14" s="107" t="s">
        <v>200</v>
      </c>
      <c r="V14" s="107" t="s">
        <v>201</v>
      </c>
      <c r="W14" s="107" t="s">
        <v>202</v>
      </c>
      <c r="X14" s="107" t="s">
        <v>202</v>
      </c>
      <c r="Y14" s="107" t="s">
        <v>203</v>
      </c>
      <c r="Z14" s="107"/>
      <c r="AA14" s="107"/>
      <c r="AB14" s="107"/>
      <c r="AC14" s="107"/>
      <c r="AD14" s="107"/>
      <c r="AE14" s="107" t="s">
        <v>204</v>
      </c>
      <c r="AF14" s="107" t="s">
        <v>204</v>
      </c>
      <c r="AG14" s="107" t="s">
        <v>205</v>
      </c>
      <c r="AH14" s="107" t="s">
        <v>206</v>
      </c>
      <c r="AI14" s="107" t="s">
        <v>206</v>
      </c>
      <c r="AJ14" s="107" t="s">
        <v>207</v>
      </c>
      <c r="AK14" s="107" t="s">
        <v>208</v>
      </c>
      <c r="AL14" s="107" t="s">
        <v>208</v>
      </c>
      <c r="AM14" s="107" t="s">
        <v>209</v>
      </c>
      <c r="AN14" s="107" t="s">
        <v>210</v>
      </c>
      <c r="AO14" s="107" t="s">
        <v>210</v>
      </c>
      <c r="AP14" s="107" t="s">
        <v>211</v>
      </c>
      <c r="AQ14" s="107" t="s">
        <v>212</v>
      </c>
      <c r="AR14" s="107" t="s">
        <v>212</v>
      </c>
      <c r="AS14" s="107" t="s">
        <v>213</v>
      </c>
      <c r="AT14" s="107" t="s">
        <v>214</v>
      </c>
      <c r="AU14" s="107" t="s">
        <v>214</v>
      </c>
      <c r="AV14" s="107" t="s">
        <v>215</v>
      </c>
      <c r="AW14" s="107" t="s">
        <v>216</v>
      </c>
    </row>
    <row r="15" spans="1:62" s="104" customFormat="1" ht="15.75" x14ac:dyDescent="0.25">
      <c r="A15" s="108"/>
      <c r="B15" s="109"/>
      <c r="C15" s="106"/>
      <c r="D15" s="106"/>
      <c r="E15" s="105"/>
      <c r="F15" s="105"/>
      <c r="G15" s="105"/>
      <c r="H15" s="105"/>
      <c r="I15" s="106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</row>
    <row r="17" spans="1:49" ht="18" customHeight="1" x14ac:dyDescent="0.2">
      <c r="A17" s="395" t="s">
        <v>217</v>
      </c>
      <c r="B17" s="395"/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5"/>
      <c r="V17" s="395"/>
      <c r="W17" s="395"/>
      <c r="X17" s="395"/>
      <c r="Y17" s="395"/>
      <c r="Z17" s="395"/>
      <c r="AA17" s="395"/>
      <c r="AB17" s="395"/>
      <c r="AC17" s="395"/>
      <c r="AD17" s="395"/>
      <c r="AE17" s="395"/>
      <c r="AF17" s="395"/>
      <c r="AG17" s="395"/>
      <c r="AH17" s="395"/>
      <c r="AI17" s="395"/>
      <c r="AJ17" s="395"/>
      <c r="AK17" s="395"/>
      <c r="AL17" s="395"/>
      <c r="AM17" s="395"/>
      <c r="AN17" s="395"/>
      <c r="AO17" s="395"/>
      <c r="AP17" s="395"/>
      <c r="AQ17" s="395"/>
      <c r="AR17" s="395"/>
      <c r="AS17" s="395"/>
      <c r="AT17" s="395"/>
      <c r="AU17" s="395"/>
      <c r="AV17" s="395"/>
      <c r="AW17" s="395"/>
    </row>
    <row r="18" spans="1:49" ht="17.25" customHeight="1" x14ac:dyDescent="0.2">
      <c r="A18" s="395" t="s">
        <v>218</v>
      </c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395"/>
      <c r="AG18" s="395"/>
      <c r="AH18" s="395"/>
      <c r="AI18" s="395"/>
      <c r="AJ18" s="395"/>
      <c r="AK18" s="395"/>
      <c r="AL18" s="395"/>
      <c r="AM18" s="395"/>
      <c r="AN18" s="395"/>
      <c r="AO18" s="395"/>
      <c r="AP18" s="395"/>
      <c r="AQ18" s="395"/>
      <c r="AR18" s="395"/>
      <c r="AS18" s="395"/>
      <c r="AT18" s="395"/>
      <c r="AU18" s="395"/>
      <c r="AV18" s="395"/>
      <c r="AW18" s="395"/>
    </row>
    <row r="19" spans="1:49" ht="15" customHeight="1" x14ac:dyDescent="0.2">
      <c r="A19" s="392" t="s">
        <v>219</v>
      </c>
      <c r="B19" s="392"/>
      <c r="C19" s="392"/>
      <c r="D19" s="392"/>
      <c r="E19" s="392"/>
      <c r="F19" s="392"/>
      <c r="G19" s="392"/>
      <c r="H19" s="392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  <c r="AA19" s="392"/>
      <c r="AB19" s="392"/>
      <c r="AC19" s="392"/>
      <c r="AD19" s="392"/>
      <c r="AE19" s="392"/>
      <c r="AF19" s="392"/>
      <c r="AG19" s="392"/>
      <c r="AH19" s="392"/>
      <c r="AI19" s="392"/>
      <c r="AJ19" s="392"/>
      <c r="AK19" s="392"/>
      <c r="AL19" s="392"/>
      <c r="AM19" s="392"/>
      <c r="AN19" s="392"/>
      <c r="AO19" s="392"/>
      <c r="AP19" s="392"/>
      <c r="AQ19" s="392"/>
      <c r="AR19" s="392"/>
      <c r="AS19" s="392"/>
      <c r="AT19" s="392"/>
      <c r="AU19" s="392"/>
      <c r="AV19" s="392"/>
      <c r="AW19" s="392"/>
    </row>
    <row r="20" spans="1:49" ht="38.25" customHeight="1" x14ac:dyDescent="0.2">
      <c r="A20" s="393" t="s">
        <v>220</v>
      </c>
      <c r="B20" s="393"/>
      <c r="C20" s="393"/>
      <c r="D20" s="393"/>
      <c r="E20" s="393"/>
      <c r="F20" s="393"/>
      <c r="G20" s="393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  <c r="T20" s="393"/>
      <c r="U20" s="393"/>
      <c r="V20" s="393"/>
      <c r="W20" s="393"/>
      <c r="X20" s="393"/>
      <c r="Y20" s="393"/>
      <c r="Z20" s="393"/>
      <c r="AA20" s="393"/>
      <c r="AB20" s="393"/>
      <c r="AC20" s="393"/>
      <c r="AD20" s="393"/>
      <c r="AE20" s="393"/>
      <c r="AF20" s="393"/>
      <c r="AG20" s="393"/>
      <c r="AH20" s="393"/>
      <c r="AI20" s="393"/>
      <c r="AJ20" s="393"/>
      <c r="AK20" s="393"/>
      <c r="AL20" s="393"/>
      <c r="AM20" s="393"/>
      <c r="AN20" s="393"/>
      <c r="AO20" s="393"/>
      <c r="AP20" s="393"/>
      <c r="AQ20" s="393"/>
      <c r="AR20" s="393"/>
      <c r="AS20" s="393"/>
      <c r="AT20" s="393"/>
      <c r="AU20" s="393"/>
      <c r="AV20" s="393"/>
      <c r="AW20" s="393"/>
    </row>
    <row r="21" spans="1:49" ht="17.25" customHeight="1" x14ac:dyDescent="0.2">
      <c r="A21" s="394"/>
      <c r="B21" s="394"/>
      <c r="C21" s="394"/>
      <c r="D21" s="394"/>
      <c r="E21" s="394"/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  <c r="AI21" s="394"/>
      <c r="AJ21" s="394"/>
      <c r="AK21" s="394"/>
      <c r="AL21" s="394"/>
      <c r="AM21" s="394"/>
      <c r="AN21" s="394"/>
      <c r="AO21" s="394"/>
      <c r="AP21" s="394"/>
      <c r="AQ21" s="394"/>
      <c r="AR21" s="394"/>
      <c r="AS21" s="394"/>
      <c r="AT21" s="394"/>
      <c r="AU21" s="394"/>
      <c r="AV21" s="394"/>
      <c r="AW21" s="394"/>
    </row>
  </sheetData>
  <mergeCells count="44">
    <mergeCell ref="A19:AW19"/>
    <mergeCell ref="A20:AW20"/>
    <mergeCell ref="A21:AW21"/>
    <mergeCell ref="AQ13:AR13"/>
    <mergeCell ref="AS13:AT13"/>
    <mergeCell ref="AU13:AV13"/>
    <mergeCell ref="A17:AW17"/>
    <mergeCell ref="A18:AW18"/>
    <mergeCell ref="AG13:AH13"/>
    <mergeCell ref="AI13:AJ13"/>
    <mergeCell ref="AK13:AL13"/>
    <mergeCell ref="AM13:AN13"/>
    <mergeCell ref="AO13:AP13"/>
    <mergeCell ref="R13:S13"/>
    <mergeCell ref="T13:U13"/>
    <mergeCell ref="V13:W13"/>
    <mergeCell ref="X13:Y13"/>
    <mergeCell ref="AE13:AF13"/>
    <mergeCell ref="H13:I13"/>
    <mergeCell ref="J13:K13"/>
    <mergeCell ref="L13:M13"/>
    <mergeCell ref="N13:O13"/>
    <mergeCell ref="P13:Q13"/>
    <mergeCell ref="A8:AW8"/>
    <mergeCell ref="A9:AW9"/>
    <mergeCell ref="A10:AW10"/>
    <mergeCell ref="A11:A13"/>
    <mergeCell ref="B11:B13"/>
    <mergeCell ref="C11:C13"/>
    <mergeCell ref="D11:AW11"/>
    <mergeCell ref="D12:I12"/>
    <mergeCell ref="J12:O12"/>
    <mergeCell ref="P12:U12"/>
    <mergeCell ref="V12:AF12"/>
    <mergeCell ref="AG12:AL12"/>
    <mergeCell ref="AM12:AR12"/>
    <mergeCell ref="AS12:AW12"/>
    <mergeCell ref="D13:E13"/>
    <mergeCell ref="F13:G13"/>
    <mergeCell ref="K2:L2"/>
    <mergeCell ref="M2:N2"/>
    <mergeCell ref="A4:AW4"/>
    <mergeCell ref="A5:AW5"/>
    <mergeCell ref="A6:AW6"/>
  </mergeCells>
  <pageMargins left="0.70866141732283472" right="0.70866141732283472" top="0.74803149606299213" bottom="0.74803149606299213" header="0.31496062992125984" footer="0.31496062992125984"/>
  <pageSetup paperSize="8" scale="13" orientation="landscape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P32"/>
  <sheetViews>
    <sheetView zoomScale="90" workbookViewId="0">
      <selection activeCell="E23" sqref="E23"/>
    </sheetView>
  </sheetViews>
  <sheetFormatPr defaultColWidth="9" defaultRowHeight="15.75" x14ac:dyDescent="0.25"/>
  <cols>
    <col min="1" max="1" width="11.625" style="1" bestFit="1" customWidth="1"/>
    <col min="2" max="2" width="60.75" style="1" bestFit="1" customWidth="1"/>
    <col min="3" max="3" width="13.875" style="1" bestFit="1" customWidth="1"/>
    <col min="4" max="4" width="18" style="1" bestFit="1" customWidth="1"/>
    <col min="5" max="5" width="6.125" style="1" bestFit="1" customWidth="1"/>
    <col min="6" max="10" width="6" style="1" bestFit="1" customWidth="1"/>
    <col min="11" max="11" width="18" style="1" bestFit="1" customWidth="1"/>
    <col min="12" max="17" width="6" style="1" bestFit="1" customWidth="1"/>
    <col min="18" max="18" width="18" style="1" bestFit="1" customWidth="1"/>
    <col min="19" max="24" width="6" style="1" bestFit="1" customWidth="1"/>
    <col min="25" max="25" width="18" style="1" bestFit="1" customWidth="1"/>
    <col min="26" max="31" width="6" style="1" bestFit="1" customWidth="1"/>
    <col min="32" max="32" width="18" style="1" bestFit="1" customWidth="1"/>
    <col min="33" max="38" width="6" style="1" bestFit="1" customWidth="1"/>
    <col min="39" max="39" width="3.5" style="1" bestFit="1" customWidth="1"/>
    <col min="40" max="40" width="5.75" style="1" bestFit="1" customWidth="1"/>
    <col min="41" max="41" width="16.125" style="1" bestFit="1" customWidth="1"/>
    <col min="42" max="42" width="21.25" style="1" bestFit="1" customWidth="1"/>
    <col min="43" max="43" width="12.625" style="1" bestFit="1" customWidth="1"/>
    <col min="44" max="44" width="22.375" style="1" bestFit="1" customWidth="1"/>
    <col min="45" max="45" width="10.875" style="1" bestFit="1" customWidth="1"/>
    <col min="46" max="46" width="17.375" style="1" bestFit="1" customWidth="1"/>
    <col min="47" max="48" width="4.125" style="1" bestFit="1" customWidth="1"/>
    <col min="49" max="49" width="3.75" style="1" bestFit="1" customWidth="1"/>
    <col min="50" max="50" width="3.875" style="1" bestFit="1" customWidth="1"/>
    <col min="51" max="51" width="4.5" style="1" bestFit="1" customWidth="1"/>
    <col min="52" max="52" width="5" style="1" bestFit="1" customWidth="1"/>
    <col min="53" max="53" width="5.5" style="1" bestFit="1" customWidth="1"/>
    <col min="54" max="54" width="5.75" style="1" bestFit="1" customWidth="1"/>
    <col min="55" max="55" width="5.5" style="1" bestFit="1" customWidth="1"/>
    <col min="56" max="57" width="5" style="1" bestFit="1" customWidth="1"/>
    <col min="58" max="58" width="12.875" style="1" bestFit="1" customWidth="1"/>
    <col min="59" max="68" width="5" style="1" bestFit="1" customWidth="1"/>
    <col min="69" max="69" width="9" style="1" bestFit="1"/>
    <col min="70" max="16384" width="9" style="1"/>
  </cols>
  <sheetData>
    <row r="1" spans="1:67" ht="22.5" x14ac:dyDescent="0.25">
      <c r="AL1" s="2" t="s">
        <v>0</v>
      </c>
    </row>
    <row r="2" spans="1:67" ht="22.5" x14ac:dyDescent="0.3">
      <c r="AL2" s="3" t="s">
        <v>1</v>
      </c>
    </row>
    <row r="3" spans="1:67" ht="18.75" x14ac:dyDescent="0.3">
      <c r="AL3" s="3"/>
    </row>
    <row r="4" spans="1:67" ht="18.75" x14ac:dyDescent="0.3">
      <c r="A4" s="396" t="s">
        <v>221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6"/>
      <c r="AA4" s="396"/>
      <c r="AB4" s="396"/>
      <c r="AC4" s="396"/>
      <c r="AD4" s="396"/>
      <c r="AE4" s="396"/>
      <c r="AF4" s="396"/>
      <c r="AG4" s="396"/>
      <c r="AH4" s="396"/>
      <c r="AI4" s="396"/>
      <c r="AJ4" s="396"/>
      <c r="AK4" s="396"/>
      <c r="AL4" s="396"/>
    </row>
    <row r="5" spans="1:67" ht="21.75" x14ac:dyDescent="0.3">
      <c r="A5" s="388" t="s">
        <v>222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</row>
    <row r="6" spans="1:67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</row>
    <row r="7" spans="1:67" ht="18.75" x14ac:dyDescent="0.25">
      <c r="A7" s="317" t="s">
        <v>223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7"/>
      <c r="AK7" s="317"/>
      <c r="AL7" s="317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</row>
    <row r="8" spans="1:67" x14ac:dyDescent="0.25">
      <c r="A8" s="318" t="s">
        <v>5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 x14ac:dyDescent="0.25">
      <c r="A9" s="342"/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342"/>
      <c r="T9" s="342"/>
      <c r="U9" s="342"/>
      <c r="V9" s="342"/>
      <c r="W9" s="342"/>
      <c r="X9" s="342"/>
      <c r="Y9" s="342"/>
      <c r="Z9" s="342"/>
      <c r="AA9" s="342"/>
      <c r="AB9" s="342"/>
      <c r="AC9" s="342"/>
      <c r="AD9" s="342"/>
      <c r="AE9" s="342"/>
      <c r="AF9" s="342"/>
      <c r="AG9" s="342"/>
      <c r="AH9" s="342"/>
      <c r="AI9" s="342"/>
      <c r="AJ9" s="342"/>
      <c r="AK9" s="342"/>
      <c r="AL9" s="342"/>
      <c r="AM9" s="50"/>
      <c r="AN9" s="50"/>
      <c r="AO9" s="50"/>
      <c r="AP9" s="50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</row>
    <row r="10" spans="1:67" ht="19.5" customHeight="1" x14ac:dyDescent="0.25">
      <c r="A10" s="347" t="s">
        <v>6</v>
      </c>
      <c r="B10" s="350" t="s">
        <v>53</v>
      </c>
      <c r="C10" s="350" t="s">
        <v>177</v>
      </c>
      <c r="D10" s="351" t="s">
        <v>224</v>
      </c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1"/>
      <c r="S10" s="351"/>
      <c r="T10" s="351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1"/>
      <c r="AF10" s="351"/>
      <c r="AG10" s="351"/>
      <c r="AH10" s="351"/>
      <c r="AI10" s="351"/>
      <c r="AJ10" s="351"/>
      <c r="AK10" s="351"/>
      <c r="AL10" s="351"/>
    </row>
    <row r="11" spans="1:67" ht="43.5" customHeight="1" x14ac:dyDescent="0.25">
      <c r="A11" s="349"/>
      <c r="B11" s="350"/>
      <c r="C11" s="350"/>
      <c r="D11" s="351" t="s">
        <v>225</v>
      </c>
      <c r="E11" s="351"/>
      <c r="F11" s="351"/>
      <c r="G11" s="351"/>
      <c r="H11" s="351"/>
      <c r="I11" s="351"/>
      <c r="J11" s="351"/>
      <c r="K11" s="350" t="s">
        <v>226</v>
      </c>
      <c r="L11" s="351"/>
      <c r="M11" s="351"/>
      <c r="N11" s="351"/>
      <c r="O11" s="351"/>
      <c r="P11" s="351"/>
      <c r="Q11" s="351"/>
      <c r="R11" s="351" t="s">
        <v>227</v>
      </c>
      <c r="S11" s="351"/>
      <c r="T11" s="351"/>
      <c r="U11" s="351"/>
      <c r="V11" s="351"/>
      <c r="W11" s="351"/>
      <c r="X11" s="351"/>
      <c r="Y11" s="351" t="s">
        <v>228</v>
      </c>
      <c r="Z11" s="351"/>
      <c r="AA11" s="351"/>
      <c r="AB11" s="351"/>
      <c r="AC11" s="351"/>
      <c r="AD11" s="351"/>
      <c r="AE11" s="351"/>
      <c r="AF11" s="350" t="s">
        <v>229</v>
      </c>
      <c r="AG11" s="350"/>
      <c r="AH11" s="350"/>
      <c r="AI11" s="350"/>
      <c r="AJ11" s="350"/>
      <c r="AK11" s="350"/>
      <c r="AL11" s="350"/>
    </row>
    <row r="12" spans="1:67" ht="43.5" customHeight="1" x14ac:dyDescent="0.25">
      <c r="A12" s="349"/>
      <c r="B12" s="350"/>
      <c r="C12" s="350"/>
      <c r="D12" s="51" t="s">
        <v>77</v>
      </c>
      <c r="E12" s="351" t="s">
        <v>78</v>
      </c>
      <c r="F12" s="351"/>
      <c r="G12" s="351"/>
      <c r="H12" s="351"/>
      <c r="I12" s="351"/>
      <c r="J12" s="351"/>
      <c r="K12" s="51" t="s">
        <v>77</v>
      </c>
      <c r="L12" s="351" t="s">
        <v>78</v>
      </c>
      <c r="M12" s="351"/>
      <c r="N12" s="351"/>
      <c r="O12" s="351"/>
      <c r="P12" s="351"/>
      <c r="Q12" s="351"/>
      <c r="R12" s="51" t="s">
        <v>77</v>
      </c>
      <c r="S12" s="351" t="s">
        <v>78</v>
      </c>
      <c r="T12" s="351"/>
      <c r="U12" s="351"/>
      <c r="V12" s="351"/>
      <c r="W12" s="351"/>
      <c r="X12" s="351"/>
      <c r="Y12" s="51" t="s">
        <v>77</v>
      </c>
      <c r="Z12" s="351" t="s">
        <v>78</v>
      </c>
      <c r="AA12" s="351"/>
      <c r="AB12" s="351"/>
      <c r="AC12" s="351"/>
      <c r="AD12" s="351"/>
      <c r="AE12" s="351"/>
      <c r="AF12" s="51" t="s">
        <v>77</v>
      </c>
      <c r="AG12" s="351" t="s">
        <v>78</v>
      </c>
      <c r="AH12" s="351"/>
      <c r="AI12" s="351"/>
      <c r="AJ12" s="351"/>
      <c r="AK12" s="351"/>
      <c r="AL12" s="351"/>
    </row>
    <row r="13" spans="1:67" ht="87.75" customHeight="1" x14ac:dyDescent="0.25">
      <c r="A13" s="348"/>
      <c r="B13" s="350"/>
      <c r="C13" s="350"/>
      <c r="D13" s="12" t="s">
        <v>79</v>
      </c>
      <c r="E13" s="12" t="s">
        <v>79</v>
      </c>
      <c r="F13" s="54" t="s">
        <v>95</v>
      </c>
      <c r="G13" s="54" t="s">
        <v>96</v>
      </c>
      <c r="H13" s="54" t="s">
        <v>230</v>
      </c>
      <c r="I13" s="54" t="s">
        <v>100</v>
      </c>
      <c r="J13" s="54" t="s">
        <v>101</v>
      </c>
      <c r="K13" s="12" t="s">
        <v>79</v>
      </c>
      <c r="L13" s="12" t="s">
        <v>79</v>
      </c>
      <c r="M13" s="54" t="s">
        <v>95</v>
      </c>
      <c r="N13" s="54" t="s">
        <v>96</v>
      </c>
      <c r="O13" s="54" t="s">
        <v>230</v>
      </c>
      <c r="P13" s="54" t="s">
        <v>100</v>
      </c>
      <c r="Q13" s="54" t="s">
        <v>101</v>
      </c>
      <c r="R13" s="12" t="s">
        <v>79</v>
      </c>
      <c r="S13" s="12" t="s">
        <v>79</v>
      </c>
      <c r="T13" s="54" t="s">
        <v>95</v>
      </c>
      <c r="U13" s="54" t="s">
        <v>96</v>
      </c>
      <c r="V13" s="54" t="s">
        <v>230</v>
      </c>
      <c r="W13" s="54" t="s">
        <v>100</v>
      </c>
      <c r="X13" s="54" t="s">
        <v>101</v>
      </c>
      <c r="Y13" s="12" t="s">
        <v>79</v>
      </c>
      <c r="Z13" s="12" t="s">
        <v>79</v>
      </c>
      <c r="AA13" s="54" t="s">
        <v>95</v>
      </c>
      <c r="AB13" s="54" t="s">
        <v>96</v>
      </c>
      <c r="AC13" s="54" t="s">
        <v>230</v>
      </c>
      <c r="AD13" s="54" t="s">
        <v>100</v>
      </c>
      <c r="AE13" s="54" t="s">
        <v>101</v>
      </c>
      <c r="AF13" s="12" t="s">
        <v>79</v>
      </c>
      <c r="AG13" s="12" t="s">
        <v>79</v>
      </c>
      <c r="AH13" s="54" t="s">
        <v>95</v>
      </c>
      <c r="AI13" s="54" t="s">
        <v>96</v>
      </c>
      <c r="AJ13" s="54" t="s">
        <v>230</v>
      </c>
      <c r="AK13" s="54" t="s">
        <v>100</v>
      </c>
      <c r="AL13" s="54" t="s">
        <v>101</v>
      </c>
    </row>
    <row r="14" spans="1:67" x14ac:dyDescent="0.25">
      <c r="A14" s="53">
        <v>1</v>
      </c>
      <c r="B14" s="53">
        <v>2</v>
      </c>
      <c r="C14" s="53">
        <v>3</v>
      </c>
      <c r="D14" s="62" t="s">
        <v>231</v>
      </c>
      <c r="E14" s="62" t="s">
        <v>232</v>
      </c>
      <c r="F14" s="62" t="s">
        <v>233</v>
      </c>
      <c r="G14" s="62" t="s">
        <v>234</v>
      </c>
      <c r="H14" s="62" t="s">
        <v>235</v>
      </c>
      <c r="I14" s="62" t="s">
        <v>236</v>
      </c>
      <c r="J14" s="62" t="s">
        <v>237</v>
      </c>
      <c r="K14" s="62" t="s">
        <v>238</v>
      </c>
      <c r="L14" s="62" t="s">
        <v>239</v>
      </c>
      <c r="M14" s="62" t="s">
        <v>240</v>
      </c>
      <c r="N14" s="62" t="s">
        <v>241</v>
      </c>
      <c r="O14" s="62" t="s">
        <v>242</v>
      </c>
      <c r="P14" s="62" t="s">
        <v>243</v>
      </c>
      <c r="Q14" s="62" t="s">
        <v>244</v>
      </c>
      <c r="R14" s="62" t="s">
        <v>245</v>
      </c>
      <c r="S14" s="62" t="s">
        <v>246</v>
      </c>
      <c r="T14" s="62" t="s">
        <v>247</v>
      </c>
      <c r="U14" s="62" t="s">
        <v>248</v>
      </c>
      <c r="V14" s="62" t="s">
        <v>249</v>
      </c>
      <c r="W14" s="62" t="s">
        <v>250</v>
      </c>
      <c r="X14" s="62" t="s">
        <v>251</v>
      </c>
      <c r="Y14" s="62" t="s">
        <v>252</v>
      </c>
      <c r="Z14" s="62" t="s">
        <v>253</v>
      </c>
      <c r="AA14" s="62" t="s">
        <v>254</v>
      </c>
      <c r="AB14" s="62" t="s">
        <v>255</v>
      </c>
      <c r="AC14" s="62" t="s">
        <v>256</v>
      </c>
      <c r="AD14" s="62" t="s">
        <v>257</v>
      </c>
      <c r="AE14" s="62" t="s">
        <v>258</v>
      </c>
      <c r="AF14" s="62" t="s">
        <v>259</v>
      </c>
      <c r="AG14" s="62" t="s">
        <v>260</v>
      </c>
    </row>
    <row r="15" spans="1:67" x14ac:dyDescent="0.25">
      <c r="A15" s="108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</row>
    <row r="17" spans="1:68" ht="22.5" customHeight="1" x14ac:dyDescent="0.25">
      <c r="A17" s="333" t="s">
        <v>49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333"/>
      <c r="AA17" s="333"/>
      <c r="AB17" s="333"/>
      <c r="AC17" s="333"/>
      <c r="AD17" s="333"/>
      <c r="AE17" s="333"/>
      <c r="AF17" s="333"/>
      <c r="AG17" s="333"/>
      <c r="AH17" s="333"/>
      <c r="AI17" s="333"/>
      <c r="AJ17" s="333"/>
      <c r="AK17" s="333"/>
      <c r="AL17" s="333"/>
    </row>
    <row r="18" spans="1:68" ht="21.75" customHeight="1" x14ac:dyDescent="0.25">
      <c r="A18" s="333" t="s">
        <v>50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333"/>
      <c r="AA18" s="333"/>
      <c r="AB18" s="333"/>
      <c r="AC18" s="333"/>
      <c r="AD18" s="333"/>
      <c r="AE18" s="333"/>
      <c r="AF18" s="333"/>
      <c r="AG18" s="333"/>
      <c r="AH18" s="333"/>
      <c r="AI18" s="333"/>
      <c r="AJ18" s="333"/>
      <c r="AK18" s="333"/>
      <c r="AL18" s="333"/>
    </row>
    <row r="19" spans="1:68" ht="18.75" x14ac:dyDescent="0.25">
      <c r="A19" s="397" t="s">
        <v>261</v>
      </c>
      <c r="B19" s="397"/>
      <c r="C19" s="397"/>
      <c r="D19" s="397"/>
      <c r="E19" s="397"/>
      <c r="F19" s="397"/>
      <c r="G19" s="397"/>
      <c r="H19" s="397"/>
      <c r="I19" s="397"/>
      <c r="J19" s="397"/>
      <c r="K19" s="397"/>
      <c r="L19" s="397"/>
      <c r="M19" s="397"/>
      <c r="N19" s="397"/>
      <c r="O19" s="397"/>
      <c r="P19" s="397"/>
      <c r="Q19" s="397"/>
      <c r="R19" s="397"/>
      <c r="S19" s="397"/>
      <c r="T19" s="397"/>
      <c r="U19" s="397"/>
      <c r="V19" s="397"/>
      <c r="W19" s="397"/>
      <c r="X19" s="397"/>
      <c r="Y19" s="397"/>
      <c r="Z19" s="397"/>
      <c r="AA19" s="397"/>
      <c r="AB19" s="397"/>
      <c r="AC19" s="397"/>
      <c r="AD19" s="397"/>
      <c r="AE19" s="397"/>
      <c r="AF19" s="397"/>
      <c r="AG19" s="397"/>
      <c r="AH19" s="397"/>
      <c r="AI19" s="397"/>
      <c r="AJ19" s="397"/>
      <c r="AK19" s="397"/>
      <c r="AL19" s="397"/>
    </row>
    <row r="20" spans="1:68" ht="47.25" customHeight="1" x14ac:dyDescent="0.25">
      <c r="A20" s="362" t="s">
        <v>102</v>
      </c>
      <c r="B20" s="362"/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U20" s="362"/>
      <c r="V20" s="362"/>
      <c r="W20" s="362"/>
      <c r="X20" s="362"/>
      <c r="Y20" s="362"/>
      <c r="Z20" s="362"/>
      <c r="AA20" s="362"/>
      <c r="AB20" s="362"/>
      <c r="AC20" s="362"/>
      <c r="AD20" s="362"/>
      <c r="AE20" s="362"/>
      <c r="AF20" s="362"/>
      <c r="AG20" s="362"/>
      <c r="AH20" s="362"/>
      <c r="AI20" s="362"/>
      <c r="AJ20" s="362"/>
      <c r="AK20" s="362"/>
      <c r="AL20" s="362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</row>
    <row r="21" spans="1:68" ht="23.25" customHeight="1" x14ac:dyDescent="0.25">
      <c r="A21" s="334"/>
      <c r="B21" s="334"/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334"/>
      <c r="AM21" s="33"/>
      <c r="AN21" s="33"/>
      <c r="AO21" s="33"/>
      <c r="AP21" s="33"/>
      <c r="AQ21" s="33"/>
      <c r="AR21" s="33"/>
    </row>
    <row r="32" spans="1:68" x14ac:dyDescent="0.25">
      <c r="AJ32" s="1" t="s">
        <v>262</v>
      </c>
    </row>
  </sheetData>
  <mergeCells count="24">
    <mergeCell ref="A17:AL17"/>
    <mergeCell ref="A18:AL18"/>
    <mergeCell ref="A19:AL19"/>
    <mergeCell ref="A20:AL20"/>
    <mergeCell ref="A21:AL21"/>
    <mergeCell ref="A10:A13"/>
    <mergeCell ref="B10:B13"/>
    <mergeCell ref="C10:C13"/>
    <mergeCell ref="D10:AL10"/>
    <mergeCell ref="D11:J11"/>
    <mergeCell ref="K11:Q11"/>
    <mergeCell ref="R11:X11"/>
    <mergeCell ref="Y11:AE11"/>
    <mergeCell ref="AF11:AL11"/>
    <mergeCell ref="E12:J12"/>
    <mergeCell ref="L12:Q12"/>
    <mergeCell ref="S12:X12"/>
    <mergeCell ref="Z12:AE12"/>
    <mergeCell ref="AG12:AL12"/>
    <mergeCell ref="A4:AL4"/>
    <mergeCell ref="A5:AL5"/>
    <mergeCell ref="A7:AL7"/>
    <mergeCell ref="A8:AL8"/>
    <mergeCell ref="A9:AL9"/>
  </mergeCells>
  <pageMargins left="0.70866141732283472" right="0.70866141732283472" top="0.74803149606299213" bottom="0.74803149606299213" header="0.31496062992125984" footer="0.31496062992125984"/>
  <pageSetup paperSize="8" scale="40" orientation="landscape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P24"/>
  <sheetViews>
    <sheetView zoomScale="90" workbookViewId="0">
      <selection activeCell="A19" sqref="A19:U19"/>
    </sheetView>
  </sheetViews>
  <sheetFormatPr defaultColWidth="9" defaultRowHeight="15.75" x14ac:dyDescent="0.25"/>
  <cols>
    <col min="1" max="1" width="12" style="1" bestFit="1" customWidth="1"/>
    <col min="2" max="2" width="60.75" style="1" bestFit="1" customWidth="1"/>
    <col min="3" max="3" width="13.875" style="1" bestFit="1" customWidth="1"/>
    <col min="4" max="4" width="7.25" style="1" bestFit="1" customWidth="1"/>
    <col min="5" max="21" width="6" style="1" bestFit="1" customWidth="1"/>
    <col min="22" max="22" width="9" style="1" bestFit="1"/>
    <col min="23" max="16384" width="9" style="1"/>
  </cols>
  <sheetData>
    <row r="1" spans="1:68" ht="22.5" x14ac:dyDescent="0.25">
      <c r="U1" s="2" t="s">
        <v>0</v>
      </c>
    </row>
    <row r="2" spans="1:68" ht="22.5" x14ac:dyDescent="0.3">
      <c r="U2" s="3" t="s">
        <v>1</v>
      </c>
    </row>
    <row r="3" spans="1:68" ht="18.75" x14ac:dyDescent="0.3">
      <c r="U3" s="3"/>
    </row>
    <row r="4" spans="1:68" x14ac:dyDescent="0.25">
      <c r="A4" s="371" t="s">
        <v>103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</row>
    <row r="5" spans="1:68" ht="25.5" customHeight="1" x14ac:dyDescent="0.25">
      <c r="A5" s="372" t="s">
        <v>263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</row>
    <row r="6" spans="1:68" ht="17.25" customHeight="1" x14ac:dyDescent="0.2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</row>
    <row r="7" spans="1:68" ht="18.75" x14ac:dyDescent="0.25">
      <c r="A7" s="317" t="s">
        <v>223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</row>
    <row r="8" spans="1:68" x14ac:dyDescent="0.25">
      <c r="A8" s="318" t="s">
        <v>5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</row>
    <row r="9" spans="1:68" x14ac:dyDescent="0.25">
      <c r="J9" s="112"/>
      <c r="K9" s="112"/>
      <c r="L9" s="112"/>
      <c r="M9" s="112"/>
      <c r="N9" s="112"/>
      <c r="O9" s="112"/>
    </row>
    <row r="10" spans="1:68" ht="38.25" customHeight="1" x14ac:dyDescent="0.25">
      <c r="A10" s="350" t="s">
        <v>6</v>
      </c>
      <c r="B10" s="350" t="s">
        <v>53</v>
      </c>
      <c r="C10" s="350" t="s">
        <v>177</v>
      </c>
      <c r="D10" s="399" t="s">
        <v>264</v>
      </c>
      <c r="E10" s="400"/>
      <c r="F10" s="400"/>
      <c r="G10" s="400"/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1"/>
    </row>
    <row r="11" spans="1:68" ht="15.75" customHeight="1" x14ac:dyDescent="0.25">
      <c r="A11" s="350"/>
      <c r="B11" s="350"/>
      <c r="C11" s="350"/>
      <c r="D11" s="351" t="s">
        <v>265</v>
      </c>
      <c r="E11" s="351"/>
      <c r="F11" s="351"/>
      <c r="G11" s="351"/>
      <c r="H11" s="351"/>
      <c r="I11" s="351"/>
      <c r="J11" s="351" t="s">
        <v>266</v>
      </c>
      <c r="K11" s="351"/>
      <c r="L11" s="351"/>
      <c r="M11" s="351"/>
      <c r="N11" s="351"/>
      <c r="O11" s="351"/>
      <c r="P11" s="350" t="s">
        <v>267</v>
      </c>
      <c r="Q11" s="351"/>
      <c r="R11" s="351"/>
      <c r="S11" s="351"/>
      <c r="T11" s="351"/>
      <c r="U11" s="351"/>
      <c r="Z11" s="33"/>
      <c r="AE11" s="33"/>
      <c r="AO11" s="402"/>
      <c r="AP11" s="402"/>
      <c r="AQ11" s="402"/>
      <c r="AR11" s="402"/>
      <c r="AS11" s="402"/>
      <c r="AT11" s="402"/>
      <c r="AU11" s="402"/>
      <c r="AV11" s="402"/>
      <c r="AW11" s="402"/>
      <c r="AX11" s="402"/>
      <c r="AY11" s="402"/>
      <c r="AZ11" s="402"/>
      <c r="BA11" s="402"/>
      <c r="BB11" s="402"/>
      <c r="BC11" s="402"/>
      <c r="BD11" s="402"/>
      <c r="BE11" s="402"/>
      <c r="BF11" s="402"/>
      <c r="BG11" s="402"/>
      <c r="BH11" s="402"/>
      <c r="BI11" s="402"/>
      <c r="BJ11" s="402"/>
      <c r="BK11" s="402"/>
      <c r="BL11" s="402"/>
      <c r="BM11" s="402"/>
      <c r="BN11" s="402"/>
      <c r="BO11" s="402"/>
      <c r="BP11" s="402"/>
    </row>
    <row r="12" spans="1:68" x14ac:dyDescent="0.25">
      <c r="A12" s="350"/>
      <c r="B12" s="350"/>
      <c r="C12" s="350"/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1"/>
      <c r="U12" s="351"/>
      <c r="AO12" s="402"/>
      <c r="AP12" s="402"/>
      <c r="AQ12" s="402"/>
      <c r="AR12" s="402"/>
      <c r="AS12" s="402"/>
      <c r="AT12" s="402"/>
      <c r="AU12" s="402"/>
      <c r="AV12" s="402"/>
      <c r="AW12" s="402"/>
      <c r="AX12" s="402"/>
      <c r="AY12" s="402"/>
      <c r="AZ12" s="402"/>
      <c r="BA12" s="402"/>
      <c r="BB12" s="402"/>
      <c r="BC12" s="402"/>
      <c r="BD12" s="402"/>
      <c r="BE12" s="402"/>
      <c r="BF12" s="402"/>
      <c r="BG12" s="402"/>
      <c r="BH12" s="402"/>
      <c r="BI12" s="402"/>
      <c r="BJ12" s="402"/>
      <c r="BK12" s="402"/>
      <c r="BL12" s="402"/>
      <c r="BM12" s="402"/>
      <c r="BN12" s="402"/>
      <c r="BO12" s="402"/>
      <c r="BP12" s="402"/>
    </row>
    <row r="13" spans="1:68" ht="39" customHeight="1" x14ac:dyDescent="0.25">
      <c r="A13" s="350"/>
      <c r="B13" s="350"/>
      <c r="C13" s="350"/>
      <c r="D13" s="351" t="s">
        <v>111</v>
      </c>
      <c r="E13" s="351"/>
      <c r="F13" s="351"/>
      <c r="G13" s="351"/>
      <c r="H13" s="351"/>
      <c r="I13" s="351"/>
      <c r="J13" s="351" t="s">
        <v>111</v>
      </c>
      <c r="K13" s="351"/>
      <c r="L13" s="351"/>
      <c r="M13" s="351"/>
      <c r="N13" s="351"/>
      <c r="O13" s="351"/>
      <c r="P13" s="351" t="s">
        <v>111</v>
      </c>
      <c r="Q13" s="351"/>
      <c r="R13" s="351"/>
      <c r="S13" s="351"/>
      <c r="T13" s="351"/>
      <c r="U13" s="351"/>
      <c r="Z13" s="40"/>
      <c r="AA13" s="40"/>
      <c r="AB13" s="40"/>
      <c r="AC13" s="40"/>
      <c r="AD13" s="40"/>
      <c r="AO13" s="403"/>
      <c r="AP13" s="403"/>
      <c r="AQ13" s="403"/>
      <c r="AR13" s="403"/>
      <c r="AS13" s="403"/>
      <c r="AT13" s="403"/>
      <c r="AU13" s="403"/>
      <c r="AV13" s="403"/>
      <c r="AW13" s="403"/>
      <c r="AX13" s="403"/>
      <c r="AY13" s="403"/>
      <c r="AZ13" s="403"/>
      <c r="BA13" s="403"/>
      <c r="BB13" s="403"/>
      <c r="BC13" s="403"/>
      <c r="BD13" s="403"/>
      <c r="BE13" s="403"/>
      <c r="BF13" s="403"/>
      <c r="BG13" s="403"/>
      <c r="BH13" s="403"/>
      <c r="BI13" s="403"/>
      <c r="BJ13" s="404"/>
      <c r="BK13" s="404"/>
      <c r="BL13" s="404"/>
      <c r="BM13" s="404"/>
      <c r="BN13" s="404"/>
      <c r="BO13" s="404"/>
      <c r="BP13" s="404"/>
    </row>
    <row r="14" spans="1:68" ht="39" customHeight="1" x14ac:dyDescent="0.25">
      <c r="A14" s="350"/>
      <c r="B14" s="398"/>
      <c r="C14" s="350"/>
      <c r="D14" s="54" t="s">
        <v>268</v>
      </c>
      <c r="E14" s="54" t="s">
        <v>95</v>
      </c>
      <c r="F14" s="54" t="s">
        <v>96</v>
      </c>
      <c r="G14" s="54" t="s">
        <v>230</v>
      </c>
      <c r="H14" s="54" t="s">
        <v>100</v>
      </c>
      <c r="I14" s="54" t="s">
        <v>101</v>
      </c>
      <c r="J14" s="54" t="s">
        <v>268</v>
      </c>
      <c r="K14" s="54" t="s">
        <v>95</v>
      </c>
      <c r="L14" s="54" t="s">
        <v>96</v>
      </c>
      <c r="M14" s="54" t="s">
        <v>230</v>
      </c>
      <c r="N14" s="54" t="s">
        <v>100</v>
      </c>
      <c r="O14" s="54" t="s">
        <v>101</v>
      </c>
      <c r="P14" s="54" t="s">
        <v>268</v>
      </c>
      <c r="Q14" s="54" t="s">
        <v>95</v>
      </c>
      <c r="R14" s="54" t="s">
        <v>96</v>
      </c>
      <c r="S14" s="54" t="s">
        <v>230</v>
      </c>
      <c r="T14" s="54" t="s">
        <v>100</v>
      </c>
      <c r="U14" s="54" t="s">
        <v>101</v>
      </c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4"/>
      <c r="BK14" s="74"/>
      <c r="BL14" s="74"/>
      <c r="BM14" s="74"/>
      <c r="BN14" s="74"/>
      <c r="BO14" s="74"/>
      <c r="BP14" s="74"/>
    </row>
    <row r="15" spans="1:68" x14ac:dyDescent="0.25">
      <c r="A15" s="53">
        <v>1</v>
      </c>
      <c r="B15" s="53">
        <v>2</v>
      </c>
      <c r="C15" s="53">
        <v>3</v>
      </c>
      <c r="D15" s="62" t="s">
        <v>231</v>
      </c>
      <c r="E15" s="62" t="s">
        <v>232</v>
      </c>
      <c r="F15" s="62" t="s">
        <v>233</v>
      </c>
      <c r="G15" s="62" t="s">
        <v>234</v>
      </c>
      <c r="H15" s="62" t="s">
        <v>235</v>
      </c>
      <c r="I15" s="62" t="s">
        <v>236</v>
      </c>
      <c r="J15" s="62" t="s">
        <v>238</v>
      </c>
      <c r="K15" s="62" t="s">
        <v>239</v>
      </c>
      <c r="L15" s="62" t="s">
        <v>240</v>
      </c>
      <c r="M15" s="62" t="s">
        <v>241</v>
      </c>
      <c r="N15" s="62" t="s">
        <v>242</v>
      </c>
      <c r="O15" s="62" t="s">
        <v>243</v>
      </c>
      <c r="P15" s="62" t="s">
        <v>245</v>
      </c>
      <c r="Q15" s="62" t="s">
        <v>246</v>
      </c>
      <c r="R15" s="62" t="s">
        <v>247</v>
      </c>
      <c r="S15" s="62" t="s">
        <v>248</v>
      </c>
      <c r="T15" s="62" t="s">
        <v>249</v>
      </c>
      <c r="U15" s="62" t="s">
        <v>250</v>
      </c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</row>
    <row r="16" spans="1:68" x14ac:dyDescent="0.25">
      <c r="A16" s="108"/>
      <c r="B16" s="77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8" spans="1:43" ht="36" customHeight="1" x14ac:dyDescent="0.25">
      <c r="A18" s="333" t="s">
        <v>49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</row>
    <row r="19" spans="1:43" ht="42" customHeight="1" x14ac:dyDescent="0.25">
      <c r="A19" s="333" t="s">
        <v>50</v>
      </c>
      <c r="B19" s="333"/>
      <c r="C19" s="333"/>
      <c r="D19" s="333"/>
      <c r="E19" s="333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</row>
    <row r="20" spans="1:43" ht="68.25" customHeight="1" x14ac:dyDescent="0.25">
      <c r="A20" s="339" t="s">
        <v>67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43" ht="33.75" customHeight="1" x14ac:dyDescent="0.25">
      <c r="A21" s="339" t="s">
        <v>68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</row>
    <row r="22" spans="1:43" ht="35.25" customHeight="1" x14ac:dyDescent="0.25">
      <c r="A22" s="339" t="s">
        <v>269</v>
      </c>
      <c r="B22" s="339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43" ht="18" customHeight="1" x14ac:dyDescent="0.25">
      <c r="A23" s="339" t="s">
        <v>270</v>
      </c>
      <c r="B23" s="339"/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</row>
    <row r="24" spans="1:43" ht="60.75" customHeight="1" x14ac:dyDescent="0.25">
      <c r="A24" s="362" t="s">
        <v>102</v>
      </c>
      <c r="B24" s="362"/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362"/>
      <c r="O24" s="362"/>
      <c r="P24" s="362"/>
      <c r="Q24" s="362"/>
      <c r="R24" s="362"/>
      <c r="S24" s="362"/>
      <c r="T24" s="362"/>
      <c r="U24" s="362"/>
    </row>
  </sheetData>
  <mergeCells count="29">
    <mergeCell ref="A23:U23"/>
    <mergeCell ref="A24:U24"/>
    <mergeCell ref="A18:U18"/>
    <mergeCell ref="A19:U19"/>
    <mergeCell ref="A20:U20"/>
    <mergeCell ref="A21:U21"/>
    <mergeCell ref="A22:U22"/>
    <mergeCell ref="AO11:AU12"/>
    <mergeCell ref="AV11:BB12"/>
    <mergeCell ref="BC11:BI12"/>
    <mergeCell ref="BJ11:BP12"/>
    <mergeCell ref="D13:I13"/>
    <mergeCell ref="J13:O13"/>
    <mergeCell ref="P13:U13"/>
    <mergeCell ref="AO13:AU13"/>
    <mergeCell ref="AV13:BB13"/>
    <mergeCell ref="BC13:BI13"/>
    <mergeCell ref="BJ13:BP13"/>
    <mergeCell ref="A4:U4"/>
    <mergeCell ref="A5:U5"/>
    <mergeCell ref="A7:U7"/>
    <mergeCell ref="A8:U8"/>
    <mergeCell ref="A10:A14"/>
    <mergeCell ref="B10:B14"/>
    <mergeCell ref="C10:C14"/>
    <mergeCell ref="D10:U10"/>
    <mergeCell ref="D11:I12"/>
    <mergeCell ref="J11:O12"/>
    <mergeCell ref="P11:U12"/>
  </mergeCells>
  <pageMargins left="0.70866141732283472" right="0.70866141732283472" top="0.74803149606299213" bottom="0.74803149606299213" header="0.31496062992125984" footer="0.31496062992125984"/>
  <pageSetup paperSize="9" scale="34" orientation="landscape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3</vt:lpstr>
      <vt:lpstr>5</vt:lpstr>
      <vt:lpstr>6</vt:lpstr>
      <vt:lpstr>'3'!Print_Titles</vt:lpstr>
      <vt:lpstr>'Приложение 1'!Print_Titles</vt:lpstr>
      <vt:lpstr>'Приложение 2'!Print_Titles</vt:lpstr>
      <vt:lpstr>'Приложение 3'!Print_Titles</vt:lpstr>
      <vt:lpstr>'Приложение 4'!Print_Titles</vt:lpstr>
      <vt:lpstr>'3'!Область_печати</vt:lpstr>
      <vt:lpstr>'5'!Область_печати</vt:lpstr>
      <vt:lpstr>'6'!Область_печати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Company>Datanium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Оксана Л. Писанка</cp:lastModifiedBy>
  <cp:revision>2</cp:revision>
  <cp:lastPrinted>2025-04-22T06:19:45Z</cp:lastPrinted>
  <dcterms:created xsi:type="dcterms:W3CDTF">2009-07-27T10:10:26Z</dcterms:created>
  <dcterms:modified xsi:type="dcterms:W3CDTF">2025-04-22T12:02:23Z</dcterms:modified>
</cp:coreProperties>
</file>